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vnd.ms-office.chartstyle+xml"/>
  <Override PartName="/xl/drawings/drawing1.xml" ContentType="application/vnd.openxmlformats-officedocument.drawing+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worksheets/sheet5.xml" ContentType="application/vnd.openxmlformats-officedocument.spreadsheetml.worksheet+xml"/>
  <Override PartName="/xl/worksheets/sheet6.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docProps/core.xml" ContentType="application/vnd.openxmlformats-package.core-properties+xml"/>
  <Override PartName="/xl/charts/chart3.xml" ContentType="application/vnd.openxmlformats-officedocument.drawingml.chart+xml"/>
  <Override PartName="/xl/workbook.xml" ContentType="application/vnd.openxmlformats-officedocument.spreadsheetml.sheet.main+xml"/>
  <Override PartName="/xl/worksheets/sheet2.xml" ContentType="application/vnd.openxmlformats-officedocument.spreadsheetml.worksheet+xml"/>
  <Override PartName="/xl/charts/colors1.xml" ContentType="application/vnd.ms-office.chartcolorstyle+xml"/>
  <Override PartName="/xl/worksheets/sheet11.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olors4.xml" ContentType="application/vnd.ms-office.chartcolorstyle+xml"/>
  <Override PartName="/xl/worksheets/sheet3.xml" ContentType="application/vnd.openxmlformats-officedocument.spreadsheetml.worksheet+xml"/>
  <Override PartName="/xl/calcChain.xml" ContentType="application/vnd.openxmlformats-officedocument.spreadsheetml.calcChain+xml"/>
  <Override PartName="/xl/styles.xml" ContentType="application/vnd.openxmlformats-officedocument.spreadsheetml.styles+xml"/>
  <Override PartName="/xl/worksheets/sheet13.xml" ContentType="application/vnd.openxmlformats-officedocument.spreadsheetml.worksheet+xml"/>
  <Override PartName="/xl/charts/chart4.xml" ContentType="application/vnd.openxmlformats-officedocument.drawingml.chart+xml"/>
  <Override PartName="/xl/charts/colors2.xml" ContentType="application/vnd.ms-office.chartcolorstyle+xml"/>
  <Override PartName="/xl/charts/colors3.xml" ContentType="application/vnd.ms-office.chartcolorstyle+xml"/>
  <Override PartName="/xl/charts/chart2.xml" ContentType="application/vnd.openxmlformats-officedocument.drawingml.char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defaultThemeVersion="124226"/>
  <mc:AlternateContent xmlns:mc="http://schemas.openxmlformats.org/markup-compatibility/2006">
    <mc:Choice Requires="x15">
      <x15ac:absPath xmlns:x15ac="http://schemas.microsoft.com/office/spreadsheetml/2010/11/ac" url="C:\Users\User\Dropbox (RebelGroup SA)\NT_PER_RDI Funding\Step 7\"/>
    </mc:Choice>
  </mc:AlternateContent>
  <xr:revisionPtr revIDLastSave="0" documentId="8_{083C6DBA-1182-455F-8090-3D548B9634E1}" xr6:coauthVersionLast="28" xr6:coauthVersionMax="28" xr10:uidLastSave="{00000000-0000-0000-0000-000000000000}"/>
  <bookViews>
    <workbookView xWindow="0" yWindow="0" windowWidth="14595" windowHeight="5490" tabRatio="773" firstSheet="2" activeTab="2" xr2:uid="{00000000-000D-0000-FFFF-FFFF00000000}"/>
  </bookViews>
  <sheets>
    <sheet name="Cover" sheetId="12" r:id="rId1"/>
    <sheet name="1. Contents" sheetId="42" r:id="rId2"/>
    <sheet name="2. Instructions" sheetId="43" r:id="rId3"/>
    <sheet name="3. Key Variables" sheetId="44" r:id="rId4"/>
    <sheet name="4. Input and Output Table" sheetId="45" r:id="rId5"/>
    <sheet name="5. Summary Sheet" sheetId="39" r:id="rId6"/>
    <sheet name="5. Trade-Offs" sheetId="40" r:id="rId7"/>
    <sheet name="6. Scientific Publications" sheetId="24" r:id="rId8"/>
    <sheet name="7. Research Degrees" sheetId="34" r:id="rId9"/>
    <sheet name="8. Total Patents" sheetId="35" r:id="rId10"/>
    <sheet name="9. Intell. Property Income" sheetId="36" r:id="rId11"/>
    <sheet name="10. Spinoff Companies" sheetId="37" r:id="rId12"/>
    <sheet name="11. Contract Research Income" sheetId="38" r:id="rId13"/>
    <sheet name="Dropdown Menus Sheet" sheetId="46" r:id="rId14"/>
  </sheets>
  <definedNames>
    <definedName name="_xlnm.Print_Area" localSheetId="6">'5. Trade-Offs'!$A$1:$G$34</definedName>
    <definedName name="_xlnm.Print_Area" localSheetId="0">Cover!$A$1:$Q$34</definedName>
  </definedNames>
  <calcPr calcId="171027"/>
  <fileRecoveryPr repairLoad="1"/>
</workbook>
</file>

<file path=xl/calcChain.xml><?xml version="1.0" encoding="utf-8"?>
<calcChain xmlns="http://schemas.openxmlformats.org/spreadsheetml/2006/main">
  <c r="H47" i="40" l="1"/>
  <c r="C5" i="46" l="1"/>
  <c r="C4" i="46"/>
  <c r="C13" i="36"/>
  <c r="C48" i="40" l="1"/>
  <c r="C49" i="40"/>
  <c r="C50" i="40"/>
  <c r="C51" i="40"/>
  <c r="C52" i="40"/>
  <c r="C53" i="40"/>
  <c r="C47" i="40"/>
  <c r="K47" i="40" s="1"/>
  <c r="C24" i="40" l="1"/>
  <c r="C25" i="40"/>
  <c r="C26" i="40"/>
  <c r="C27" i="40"/>
  <c r="C28" i="40"/>
  <c r="C29" i="40"/>
  <c r="C30" i="40"/>
  <c r="C13" i="38" l="1"/>
  <c r="J20" i="37"/>
  <c r="F20" i="37"/>
  <c r="C13" i="37"/>
  <c r="C12" i="37"/>
  <c r="L18" i="35"/>
  <c r="L22" i="35"/>
  <c r="J18" i="35"/>
  <c r="J22" i="35"/>
  <c r="H18" i="35"/>
  <c r="H22" i="35"/>
  <c r="F18" i="35"/>
  <c r="F22" i="35"/>
  <c r="D16" i="35"/>
  <c r="C13" i="35"/>
  <c r="D17" i="35" s="1"/>
  <c r="C12" i="35"/>
  <c r="L20" i="34"/>
  <c r="H20" i="34"/>
  <c r="D20" i="34"/>
  <c r="C13" i="34"/>
  <c r="C12" i="34"/>
  <c r="L16" i="34" s="1"/>
  <c r="L22" i="24"/>
  <c r="H17" i="24"/>
  <c r="F17" i="24"/>
  <c r="C12" i="24"/>
  <c r="C13" i="24"/>
  <c r="L17" i="24" s="1"/>
  <c r="F22" i="24" l="1"/>
  <c r="L18" i="24"/>
  <c r="F21" i="24"/>
  <c r="H21" i="24"/>
  <c r="J21" i="24"/>
  <c r="D17" i="24"/>
  <c r="L19" i="24"/>
  <c r="L23" i="24"/>
  <c r="J19" i="24"/>
  <c r="J23" i="24"/>
  <c r="H19" i="24"/>
  <c r="H23" i="24"/>
  <c r="F19" i="24"/>
  <c r="F23" i="24"/>
  <c r="D23" i="24"/>
  <c r="L21" i="24"/>
  <c r="J17" i="24"/>
  <c r="L20" i="24"/>
  <c r="J20" i="24"/>
  <c r="H20" i="24"/>
  <c r="F20" i="24"/>
  <c r="H22" i="24"/>
  <c r="J22" i="24"/>
  <c r="D19" i="24"/>
  <c r="F18" i="24"/>
  <c r="F26" i="24" s="1"/>
  <c r="H18" i="24"/>
  <c r="H26" i="24" s="1"/>
  <c r="J18" i="24"/>
  <c r="L17" i="37"/>
  <c r="L16" i="37"/>
  <c r="L26" i="37" s="1"/>
  <c r="H16" i="37"/>
  <c r="D16" i="37"/>
  <c r="D26" i="37" s="1"/>
  <c r="J16" i="37"/>
  <c r="F16" i="37"/>
  <c r="L20" i="37"/>
  <c r="H20" i="37"/>
  <c r="D20" i="37"/>
  <c r="L17" i="34"/>
  <c r="F20" i="34"/>
  <c r="J20" i="34"/>
  <c r="F16" i="35"/>
  <c r="F20" i="35"/>
  <c r="H16" i="35"/>
  <c r="H20" i="35"/>
  <c r="J16" i="35"/>
  <c r="J20" i="35"/>
  <c r="L16" i="35"/>
  <c r="L20" i="35"/>
  <c r="D16" i="34"/>
  <c r="H16" i="34"/>
  <c r="F23" i="35"/>
  <c r="F19" i="35"/>
  <c r="H23" i="35"/>
  <c r="H19" i="35"/>
  <c r="J23" i="35"/>
  <c r="J19" i="35"/>
  <c r="L23" i="35"/>
  <c r="L19" i="35"/>
  <c r="F16" i="34"/>
  <c r="J16" i="34"/>
  <c r="D20" i="35"/>
  <c r="F21" i="35"/>
  <c r="F17" i="35"/>
  <c r="H21" i="35"/>
  <c r="H17" i="35"/>
  <c r="J21" i="35"/>
  <c r="J17" i="35"/>
  <c r="L21" i="35"/>
  <c r="L17" i="35"/>
  <c r="D23" i="37"/>
  <c r="D19" i="37"/>
  <c r="F23" i="37"/>
  <c r="F19" i="37"/>
  <c r="H23" i="37"/>
  <c r="H19" i="37"/>
  <c r="J23" i="37"/>
  <c r="J19" i="37"/>
  <c r="L23" i="37"/>
  <c r="L19" i="37"/>
  <c r="D22" i="37"/>
  <c r="D18" i="37"/>
  <c r="F22" i="37"/>
  <c r="F18" i="37"/>
  <c r="H22" i="37"/>
  <c r="H18" i="37"/>
  <c r="J22" i="37"/>
  <c r="J18" i="37"/>
  <c r="L22" i="37"/>
  <c r="L18" i="37"/>
  <c r="D21" i="37"/>
  <c r="D17" i="37"/>
  <c r="F21" i="37"/>
  <c r="F17" i="37"/>
  <c r="H21" i="37"/>
  <c r="H17" i="37"/>
  <c r="J21" i="37"/>
  <c r="J17" i="37"/>
  <c r="L21" i="37"/>
  <c r="D23" i="35"/>
  <c r="D19" i="35"/>
  <c r="D22" i="35"/>
  <c r="D18" i="35"/>
  <c r="D26" i="35" s="1"/>
  <c r="D21" i="35"/>
  <c r="D23" i="34"/>
  <c r="D19" i="34"/>
  <c r="F23" i="34"/>
  <c r="F19" i="34"/>
  <c r="H23" i="34"/>
  <c r="H19" i="34"/>
  <c r="J23" i="34"/>
  <c r="J19" i="34"/>
  <c r="L23" i="34"/>
  <c r="L19" i="34"/>
  <c r="D22" i="34"/>
  <c r="D18" i="34"/>
  <c r="F22" i="34"/>
  <c r="F18" i="34"/>
  <c r="H22" i="34"/>
  <c r="H18" i="34"/>
  <c r="J22" i="34"/>
  <c r="J18" i="34"/>
  <c r="L22" i="34"/>
  <c r="L18" i="34"/>
  <c r="D21" i="34"/>
  <c r="F21" i="34"/>
  <c r="H21" i="34"/>
  <c r="J21" i="34"/>
  <c r="L21" i="34"/>
  <c r="D20" i="24"/>
  <c r="D22" i="24"/>
  <c r="D18" i="24"/>
  <c r="D21" i="24"/>
  <c r="C6" i="38"/>
  <c r="C5" i="38"/>
  <c r="K48" i="40"/>
  <c r="K51" i="40"/>
  <c r="K52" i="40"/>
  <c r="K53" i="40"/>
  <c r="D55" i="40"/>
  <c r="C70" i="40"/>
  <c r="C74" i="40" s="1"/>
  <c r="M58" i="39"/>
  <c r="L58" i="39"/>
  <c r="N56" i="39"/>
  <c r="N55" i="39"/>
  <c r="N54" i="39"/>
  <c r="N53" i="39"/>
  <c r="N52" i="39"/>
  <c r="N51" i="39"/>
  <c r="N50" i="39"/>
  <c r="M25" i="39"/>
  <c r="L25" i="39"/>
  <c r="N23" i="39"/>
  <c r="N22" i="39"/>
  <c r="N21" i="39"/>
  <c r="N20" i="39"/>
  <c r="N19" i="39"/>
  <c r="N18" i="39"/>
  <c r="N17" i="39"/>
  <c r="H14" i="39"/>
  <c r="G14" i="39"/>
  <c r="F14" i="39"/>
  <c r="E14" i="39"/>
  <c r="D14" i="39"/>
  <c r="C14" i="39"/>
  <c r="C41" i="45"/>
  <c r="C77" i="45"/>
  <c r="P78" i="45" s="1"/>
  <c r="C65" i="45"/>
  <c r="C53" i="45"/>
  <c r="P54" i="45" s="1"/>
  <c r="C29" i="45"/>
  <c r="C17" i="45"/>
  <c r="L80" i="40" l="1"/>
  <c r="P80" i="40" s="1"/>
  <c r="L84" i="40"/>
  <c r="P84" i="40" s="1"/>
  <c r="L81" i="40"/>
  <c r="P81" i="40" s="1"/>
  <c r="L85" i="40"/>
  <c r="P85" i="40" s="1"/>
  <c r="L82" i="40"/>
  <c r="P82" i="40" s="1"/>
  <c r="L79" i="40"/>
  <c r="P79" i="40" s="1"/>
  <c r="L83" i="40"/>
  <c r="P83" i="40" s="1"/>
  <c r="R18" i="45"/>
  <c r="V18" i="45"/>
  <c r="S19" i="45"/>
  <c r="P20" i="45"/>
  <c r="T20" i="45"/>
  <c r="Q21" i="45"/>
  <c r="U21" i="45"/>
  <c r="C53" i="39" s="1"/>
  <c r="R22" i="45"/>
  <c r="V22" i="45"/>
  <c r="S23" i="45"/>
  <c r="P24" i="45"/>
  <c r="T24" i="45"/>
  <c r="C45" i="39" s="1"/>
  <c r="O20" i="45"/>
  <c r="O24" i="45"/>
  <c r="S18" i="45"/>
  <c r="P19" i="45"/>
  <c r="T19" i="45"/>
  <c r="Q20" i="45"/>
  <c r="U20" i="45"/>
  <c r="C52" i="39" s="1"/>
  <c r="R21" i="45"/>
  <c r="C20" i="39" s="1"/>
  <c r="V21" i="45"/>
  <c r="S22" i="45"/>
  <c r="P23" i="45"/>
  <c r="T23" i="45"/>
  <c r="C44" i="39" s="1"/>
  <c r="Q24" i="45"/>
  <c r="U24" i="45"/>
  <c r="O21" i="45"/>
  <c r="O18" i="45"/>
  <c r="T18" i="45"/>
  <c r="U19" i="45"/>
  <c r="V20" i="45"/>
  <c r="P22" i="45"/>
  <c r="Q23" i="45"/>
  <c r="R24" i="45"/>
  <c r="O22" i="45"/>
  <c r="P18" i="45"/>
  <c r="R20" i="45"/>
  <c r="U23" i="45"/>
  <c r="R19" i="45"/>
  <c r="C18" i="39" s="1"/>
  <c r="T21" i="45"/>
  <c r="V23" i="45"/>
  <c r="O19" i="45"/>
  <c r="U18" i="45"/>
  <c r="V19" i="45"/>
  <c r="P21" i="45"/>
  <c r="Q22" i="45"/>
  <c r="R23" i="45"/>
  <c r="C22" i="39" s="1"/>
  <c r="S24" i="45"/>
  <c r="C34" i="39" s="1"/>
  <c r="O23" i="45"/>
  <c r="Q19" i="45"/>
  <c r="S21" i="45"/>
  <c r="T22" i="45"/>
  <c r="C43" i="39" s="1"/>
  <c r="V24" i="45"/>
  <c r="Q18" i="45"/>
  <c r="S20" i="45"/>
  <c r="U22" i="45"/>
  <c r="C54" i="39" s="1"/>
  <c r="L26" i="34"/>
  <c r="R42" i="45"/>
  <c r="V42" i="45"/>
  <c r="S43" i="45"/>
  <c r="E29" i="39" s="1"/>
  <c r="P44" i="45"/>
  <c r="T44" i="45"/>
  <c r="Q45" i="45"/>
  <c r="U45" i="45"/>
  <c r="E53" i="39" s="1"/>
  <c r="R46" i="45"/>
  <c r="V46" i="45"/>
  <c r="S47" i="45"/>
  <c r="P48" i="45"/>
  <c r="T48" i="45"/>
  <c r="O44" i="45"/>
  <c r="O48" i="45"/>
  <c r="S42" i="45"/>
  <c r="E28" i="39" s="1"/>
  <c r="P43" i="45"/>
  <c r="T43" i="45"/>
  <c r="Q44" i="45"/>
  <c r="U44" i="45"/>
  <c r="R45" i="45"/>
  <c r="V45" i="45"/>
  <c r="S46" i="45"/>
  <c r="E32" i="39" s="1"/>
  <c r="P47" i="45"/>
  <c r="T47" i="45"/>
  <c r="Q48" i="45"/>
  <c r="U48" i="45"/>
  <c r="O45" i="45"/>
  <c r="O42" i="45"/>
  <c r="T42" i="45"/>
  <c r="U43" i="45"/>
  <c r="E51" i="39" s="1"/>
  <c r="V44" i="45"/>
  <c r="P46" i="45"/>
  <c r="Q47" i="45"/>
  <c r="R48" i="45"/>
  <c r="O46" i="45"/>
  <c r="Q43" i="45"/>
  <c r="S45" i="45"/>
  <c r="U47" i="45"/>
  <c r="E55" i="39" s="1"/>
  <c r="Q42" i="45"/>
  <c r="S44" i="45"/>
  <c r="T45" i="45"/>
  <c r="V47" i="45"/>
  <c r="U42" i="45"/>
  <c r="V43" i="45"/>
  <c r="P45" i="45"/>
  <c r="Q46" i="45"/>
  <c r="R47" i="45"/>
  <c r="E22" i="39" s="1"/>
  <c r="S48" i="45"/>
  <c r="O47" i="45"/>
  <c r="P42" i="45"/>
  <c r="R44" i="45"/>
  <c r="T46" i="45"/>
  <c r="V48" i="45"/>
  <c r="R43" i="45"/>
  <c r="E18" i="39" s="1"/>
  <c r="U46" i="45"/>
  <c r="E54" i="39" s="1"/>
  <c r="O43" i="45"/>
  <c r="J26" i="37"/>
  <c r="H26" i="35"/>
  <c r="J26" i="24"/>
  <c r="N58" i="39"/>
  <c r="D26" i="24"/>
  <c r="R30" i="45"/>
  <c r="V30" i="45"/>
  <c r="S31" i="45"/>
  <c r="P32" i="45"/>
  <c r="T32" i="45"/>
  <c r="Q33" i="45"/>
  <c r="U33" i="45"/>
  <c r="R34" i="45"/>
  <c r="V34" i="45"/>
  <c r="S35" i="45"/>
  <c r="D33" i="39" s="1"/>
  <c r="P36" i="45"/>
  <c r="T36" i="45"/>
  <c r="O32" i="45"/>
  <c r="O36" i="45"/>
  <c r="S30" i="45"/>
  <c r="P31" i="45"/>
  <c r="T31" i="45"/>
  <c r="Q32" i="45"/>
  <c r="U32" i="45"/>
  <c r="R33" i="45"/>
  <c r="V33" i="45"/>
  <c r="S34" i="45"/>
  <c r="D32" i="39" s="1"/>
  <c r="P35" i="45"/>
  <c r="T35" i="45"/>
  <c r="Q36" i="45"/>
  <c r="U36" i="45"/>
  <c r="O33" i="45"/>
  <c r="O30" i="45"/>
  <c r="T30" i="45"/>
  <c r="U31" i="45"/>
  <c r="D51" i="39" s="1"/>
  <c r="V32" i="45"/>
  <c r="P34" i="45"/>
  <c r="Q35" i="45"/>
  <c r="R36" i="45"/>
  <c r="D23" i="39" s="1"/>
  <c r="O34" i="45"/>
  <c r="P30" i="45"/>
  <c r="R32" i="45"/>
  <c r="D19" i="39" s="1"/>
  <c r="T34" i="45"/>
  <c r="V36" i="45"/>
  <c r="Q30" i="45"/>
  <c r="S32" i="45"/>
  <c r="U34" i="45"/>
  <c r="D54" i="39" s="1"/>
  <c r="O31" i="45"/>
  <c r="U30" i="45"/>
  <c r="V31" i="45"/>
  <c r="P33" i="45"/>
  <c r="Q34" i="45"/>
  <c r="R35" i="45"/>
  <c r="S36" i="45"/>
  <c r="D34" i="39" s="1"/>
  <c r="O35" i="45"/>
  <c r="Q31" i="45"/>
  <c r="S33" i="45"/>
  <c r="U35" i="45"/>
  <c r="R31" i="45"/>
  <c r="T33" i="45"/>
  <c r="V35" i="45"/>
  <c r="F26" i="37"/>
  <c r="L26" i="35"/>
  <c r="T83" i="45"/>
  <c r="H44" i="39" s="1"/>
  <c r="Q66" i="45"/>
  <c r="V66" i="45"/>
  <c r="S67" i="45"/>
  <c r="G29" i="39" s="1"/>
  <c r="P68" i="45"/>
  <c r="T68" i="45"/>
  <c r="Q69" i="45"/>
  <c r="U69" i="45"/>
  <c r="R70" i="45"/>
  <c r="V70" i="45"/>
  <c r="S71" i="45"/>
  <c r="G33" i="39" s="1"/>
  <c r="P72" i="45"/>
  <c r="T72" i="45"/>
  <c r="O68" i="45"/>
  <c r="O72" i="45"/>
  <c r="R66" i="45"/>
  <c r="G17" i="39" s="1"/>
  <c r="P67" i="45"/>
  <c r="T67" i="45"/>
  <c r="Q68" i="45"/>
  <c r="U68" i="45"/>
  <c r="R69" i="45"/>
  <c r="V69" i="45"/>
  <c r="S70" i="45"/>
  <c r="P71" i="45"/>
  <c r="T71" i="45"/>
  <c r="Q72" i="45"/>
  <c r="U72" i="45"/>
  <c r="G56" i="39" s="1"/>
  <c r="O69" i="45"/>
  <c r="O66" i="45"/>
  <c r="S66" i="45"/>
  <c r="U67" i="45"/>
  <c r="V68" i="45"/>
  <c r="P70" i="45"/>
  <c r="Q71" i="45"/>
  <c r="R72" i="45"/>
  <c r="G23" i="39" s="1"/>
  <c r="O70" i="45"/>
  <c r="S69" i="45"/>
  <c r="V72" i="45"/>
  <c r="P66" i="45"/>
  <c r="S68" i="45"/>
  <c r="G30" i="39" s="1"/>
  <c r="T69" i="45"/>
  <c r="V71" i="45"/>
  <c r="T66" i="45"/>
  <c r="V67" i="45"/>
  <c r="P69" i="45"/>
  <c r="Q70" i="45"/>
  <c r="R71" i="45"/>
  <c r="S72" i="45"/>
  <c r="G34" i="39" s="1"/>
  <c r="O71" i="45"/>
  <c r="Q67" i="45"/>
  <c r="R68" i="45"/>
  <c r="G19" i="39" s="1"/>
  <c r="T70" i="45"/>
  <c r="U71" i="45"/>
  <c r="R67" i="45"/>
  <c r="U70" i="45"/>
  <c r="G54" i="39" s="1"/>
  <c r="O67" i="45"/>
  <c r="H26" i="37"/>
  <c r="J26" i="35"/>
  <c r="F26" i="35"/>
  <c r="N25" i="39"/>
  <c r="S58" i="45"/>
  <c r="F32" i="39" s="1"/>
  <c r="C40" i="39"/>
  <c r="D28" i="39"/>
  <c r="E40" i="39"/>
  <c r="D56" i="39"/>
  <c r="E44" i="39"/>
  <c r="E20" i="39"/>
  <c r="E52" i="39"/>
  <c r="P79" i="45"/>
  <c r="C56" i="39"/>
  <c r="C32" i="39"/>
  <c r="D20" i="39"/>
  <c r="C83" i="40"/>
  <c r="C79" i="40"/>
  <c r="E79" i="40" s="1"/>
  <c r="C82" i="40"/>
  <c r="E82" i="40" s="1"/>
  <c r="C85" i="40"/>
  <c r="E85" i="40" s="1"/>
  <c r="C81" i="40"/>
  <c r="E81" i="40" s="1"/>
  <c r="C84" i="40"/>
  <c r="E84" i="40" s="1"/>
  <c r="C80" i="40"/>
  <c r="E80" i="40" s="1"/>
  <c r="C55" i="40"/>
  <c r="G20" i="39"/>
  <c r="G40" i="39"/>
  <c r="S82" i="45"/>
  <c r="H32" i="39" s="1"/>
  <c r="O54" i="45"/>
  <c r="R57" i="45"/>
  <c r="F20" i="39" s="1"/>
  <c r="C33" i="39"/>
  <c r="C21" i="39"/>
  <c r="C41" i="39"/>
  <c r="C29" i="39"/>
  <c r="D45" i="39"/>
  <c r="D21" i="39"/>
  <c r="D53" i="39"/>
  <c r="D41" i="39"/>
  <c r="D29" i="39"/>
  <c r="E45" i="39"/>
  <c r="E33" i="39"/>
  <c r="E21" i="39"/>
  <c r="E41" i="39"/>
  <c r="E17" i="39"/>
  <c r="G45" i="39"/>
  <c r="G21" i="39"/>
  <c r="G53" i="39"/>
  <c r="G41" i="39"/>
  <c r="G44" i="39"/>
  <c r="G52" i="39"/>
  <c r="G28" i="39"/>
  <c r="O78" i="45"/>
  <c r="R81" i="45"/>
  <c r="H20" i="39" s="1"/>
  <c r="U60" i="45"/>
  <c r="F56" i="39" s="1"/>
  <c r="Q56" i="45"/>
  <c r="C42" i="39"/>
  <c r="D22" i="39"/>
  <c r="D18" i="39"/>
  <c r="E34" i="39"/>
  <c r="E42" i="39"/>
  <c r="E30" i="39"/>
  <c r="G22" i="39"/>
  <c r="G42" i="39"/>
  <c r="G18" i="39"/>
  <c r="G32" i="39"/>
  <c r="U84" i="45"/>
  <c r="H56" i="39" s="1"/>
  <c r="Q80" i="45"/>
  <c r="T59" i="45"/>
  <c r="F44" i="39" s="1"/>
  <c r="P55" i="45"/>
  <c r="C23" i="39"/>
  <c r="C55" i="39"/>
  <c r="C31" i="39"/>
  <c r="C19" i="39"/>
  <c r="C51" i="39"/>
  <c r="D55" i="39"/>
  <c r="D43" i="39"/>
  <c r="D31" i="39"/>
  <c r="E23" i="39"/>
  <c r="E43" i="39"/>
  <c r="E31" i="39"/>
  <c r="E19" i="39"/>
  <c r="G55" i="39"/>
  <c r="G43" i="39"/>
  <c r="G31" i="39"/>
  <c r="G51" i="39"/>
  <c r="O81" i="45"/>
  <c r="P83" i="45"/>
  <c r="U80" i="45"/>
  <c r="H52" i="39" s="1"/>
  <c r="S78" i="45"/>
  <c r="H28" i="39" s="1"/>
  <c r="Q60" i="45"/>
  <c r="V57" i="45"/>
  <c r="T55" i="45"/>
  <c r="F40" i="39" s="1"/>
  <c r="Q84" i="45"/>
  <c r="V81" i="45"/>
  <c r="T79" i="45"/>
  <c r="H40" i="39" s="1"/>
  <c r="O57" i="45"/>
  <c r="P59" i="45"/>
  <c r="U56" i="45"/>
  <c r="F52" i="39" s="1"/>
  <c r="S54" i="45"/>
  <c r="F28" i="39" s="1"/>
  <c r="O84" i="45"/>
  <c r="O80" i="45"/>
  <c r="T84" i="45"/>
  <c r="H45" i="39" s="1"/>
  <c r="P84" i="45"/>
  <c r="S83" i="45"/>
  <c r="H33" i="39" s="1"/>
  <c r="V82" i="45"/>
  <c r="R82" i="45"/>
  <c r="H21" i="39" s="1"/>
  <c r="U81" i="45"/>
  <c r="H53" i="39" s="1"/>
  <c r="Q81" i="45"/>
  <c r="T80" i="45"/>
  <c r="H41" i="39" s="1"/>
  <c r="P80" i="45"/>
  <c r="S79" i="45"/>
  <c r="H29" i="39" s="1"/>
  <c r="V78" i="45"/>
  <c r="R78" i="45"/>
  <c r="H17" i="39" s="1"/>
  <c r="O60" i="45"/>
  <c r="O56" i="45"/>
  <c r="T60" i="45"/>
  <c r="F45" i="39" s="1"/>
  <c r="P60" i="45"/>
  <c r="S59" i="45"/>
  <c r="F33" i="39" s="1"/>
  <c r="V58" i="45"/>
  <c r="R58" i="45"/>
  <c r="F21" i="39" s="1"/>
  <c r="U57" i="45"/>
  <c r="F53" i="39" s="1"/>
  <c r="Q57" i="45"/>
  <c r="T56" i="45"/>
  <c r="F41" i="39" s="1"/>
  <c r="P56" i="45"/>
  <c r="S55" i="45"/>
  <c r="F29" i="39" s="1"/>
  <c r="R54" i="45"/>
  <c r="F17" i="39" s="1"/>
  <c r="O83" i="45"/>
  <c r="O79" i="45"/>
  <c r="S84" i="45"/>
  <c r="H34" i="39" s="1"/>
  <c r="V83" i="45"/>
  <c r="R83" i="45"/>
  <c r="H22" i="39" s="1"/>
  <c r="U82" i="45"/>
  <c r="H54" i="39" s="1"/>
  <c r="Q82" i="45"/>
  <c r="T81" i="45"/>
  <c r="H42" i="39" s="1"/>
  <c r="P81" i="45"/>
  <c r="S80" i="45"/>
  <c r="H30" i="39" s="1"/>
  <c r="V79" i="45"/>
  <c r="R79" i="45"/>
  <c r="H18" i="39" s="1"/>
  <c r="U78" i="45"/>
  <c r="H50" i="39" s="1"/>
  <c r="Q78" i="45"/>
  <c r="O59" i="45"/>
  <c r="O55" i="45"/>
  <c r="S60" i="45"/>
  <c r="F34" i="39" s="1"/>
  <c r="V59" i="45"/>
  <c r="R59" i="45"/>
  <c r="F22" i="39" s="1"/>
  <c r="U58" i="45"/>
  <c r="F54" i="39" s="1"/>
  <c r="Q58" i="45"/>
  <c r="T57" i="45"/>
  <c r="F42" i="39" s="1"/>
  <c r="P57" i="45"/>
  <c r="S56" i="45"/>
  <c r="F30" i="39" s="1"/>
  <c r="V55" i="45"/>
  <c r="R55" i="45"/>
  <c r="F18" i="39" s="1"/>
  <c r="Q54" i="45"/>
  <c r="O82" i="45"/>
  <c r="V84" i="45"/>
  <c r="R84" i="45"/>
  <c r="H23" i="39" s="1"/>
  <c r="U83" i="45"/>
  <c r="H55" i="39" s="1"/>
  <c r="Q83" i="45"/>
  <c r="T82" i="45"/>
  <c r="H43" i="39" s="1"/>
  <c r="P82" i="45"/>
  <c r="S81" i="45"/>
  <c r="H31" i="39" s="1"/>
  <c r="V80" i="45"/>
  <c r="R80" i="45"/>
  <c r="H19" i="39" s="1"/>
  <c r="U79" i="45"/>
  <c r="H51" i="39" s="1"/>
  <c r="Q79" i="45"/>
  <c r="T78" i="45"/>
  <c r="H39" i="39" s="1"/>
  <c r="O58" i="45"/>
  <c r="V60" i="45"/>
  <c r="R60" i="45"/>
  <c r="F23" i="39" s="1"/>
  <c r="U59" i="45"/>
  <c r="F55" i="39" s="1"/>
  <c r="Q59" i="45"/>
  <c r="T58" i="45"/>
  <c r="F43" i="39" s="1"/>
  <c r="P58" i="45"/>
  <c r="S57" i="45"/>
  <c r="F31" i="39" s="1"/>
  <c r="V56" i="45"/>
  <c r="R56" i="45"/>
  <c r="F19" i="39" s="1"/>
  <c r="U55" i="45"/>
  <c r="F51" i="39" s="1"/>
  <c r="Q55" i="45"/>
  <c r="T54" i="45"/>
  <c r="F39" i="39" s="1"/>
  <c r="D42" i="39"/>
  <c r="D30" i="39"/>
  <c r="C28" i="39"/>
  <c r="C30" i="39"/>
  <c r="D17" i="39"/>
  <c r="D44" i="39"/>
  <c r="D52" i="39"/>
  <c r="D40" i="39"/>
  <c r="E56" i="39"/>
  <c r="V54" i="45"/>
  <c r="U54" i="45"/>
  <c r="F50" i="39" s="1"/>
  <c r="P87" i="40" l="1"/>
  <c r="C91" i="40" s="1"/>
  <c r="L87" i="40"/>
  <c r="H87" i="40"/>
  <c r="U66" i="45"/>
  <c r="H25" i="39"/>
  <c r="V62" i="45"/>
  <c r="V86" i="45"/>
  <c r="F58" i="39"/>
  <c r="O62" i="45"/>
  <c r="F25" i="39"/>
  <c r="J56" i="39"/>
  <c r="O56" i="39" s="1"/>
  <c r="E25" i="39"/>
  <c r="H58" i="39"/>
  <c r="U62" i="45"/>
  <c r="U86" i="45"/>
  <c r="G25" i="39"/>
  <c r="J53" i="39"/>
  <c r="P53" i="39" s="1"/>
  <c r="J18" i="39"/>
  <c r="D25" i="39"/>
  <c r="J55" i="39"/>
  <c r="P55" i="39" s="1"/>
  <c r="J52" i="39"/>
  <c r="P52" i="39" s="1"/>
  <c r="J23" i="39"/>
  <c r="J21" i="39"/>
  <c r="J19" i="39"/>
  <c r="U74" i="45"/>
  <c r="G50" i="39"/>
  <c r="G58" i="39" s="1"/>
  <c r="V74" i="45"/>
  <c r="J51" i="39"/>
  <c r="P51" i="39" s="1"/>
  <c r="J54" i="39"/>
  <c r="O54" i="39" s="1"/>
  <c r="J20" i="39"/>
  <c r="J22" i="39"/>
  <c r="R26" i="45"/>
  <c r="C17" i="39"/>
  <c r="P18" i="39"/>
  <c r="S74" i="45"/>
  <c r="Q74" i="45"/>
  <c r="R74" i="45"/>
  <c r="R86" i="45"/>
  <c r="O86" i="45"/>
  <c r="P74" i="45"/>
  <c r="Q86" i="45"/>
  <c r="S86" i="45"/>
  <c r="O74" i="45"/>
  <c r="P86" i="45"/>
  <c r="R62" i="45"/>
  <c r="P62" i="45"/>
  <c r="S62" i="45"/>
  <c r="Q62" i="45"/>
  <c r="R50" i="45"/>
  <c r="P50" i="45"/>
  <c r="Q50" i="45"/>
  <c r="S50" i="45"/>
  <c r="V50" i="45"/>
  <c r="O50" i="45"/>
  <c r="S38" i="45"/>
  <c r="Q38" i="45"/>
  <c r="R38" i="45"/>
  <c r="P38" i="45"/>
  <c r="V38" i="45"/>
  <c r="O38" i="45"/>
  <c r="V26" i="45"/>
  <c r="T62" i="45"/>
  <c r="O26" i="45"/>
  <c r="Q26" i="45"/>
  <c r="S26" i="45"/>
  <c r="P26" i="45"/>
  <c r="T86" i="45"/>
  <c r="P22" i="39" l="1"/>
  <c r="P21" i="39"/>
  <c r="O20" i="39"/>
  <c r="O23" i="39"/>
  <c r="O18" i="39"/>
  <c r="P56" i="39"/>
  <c r="O52" i="39"/>
  <c r="U38" i="45"/>
  <c r="U50" i="45"/>
  <c r="U26" i="45"/>
  <c r="O21" i="39"/>
  <c r="P20" i="39"/>
  <c r="O55" i="39"/>
  <c r="P23" i="39"/>
  <c r="O22" i="39"/>
  <c r="P54" i="39"/>
  <c r="O53" i="39"/>
  <c r="O51" i="39"/>
  <c r="T74" i="45"/>
  <c r="G39" i="39"/>
  <c r="T50" i="45"/>
  <c r="E39" i="39"/>
  <c r="O19" i="39"/>
  <c r="P19" i="39"/>
  <c r="T26" i="45"/>
  <c r="C39" i="39"/>
  <c r="T38" i="45"/>
  <c r="D39" i="39"/>
  <c r="C25" i="39"/>
  <c r="J17" i="39"/>
  <c r="E50" i="39" l="1"/>
  <c r="E58" i="39" s="1"/>
  <c r="C50" i="39"/>
  <c r="D50" i="39"/>
  <c r="D58" i="39" s="1"/>
  <c r="J25" i="39"/>
  <c r="P17" i="39"/>
  <c r="O17" i="39"/>
  <c r="C58" i="39" l="1"/>
  <c r="J50" i="39"/>
  <c r="P50" i="39" l="1"/>
  <c r="O50" i="39"/>
  <c r="J58" i="39"/>
  <c r="C6" i="44" l="1"/>
  <c r="C5" i="44"/>
  <c r="C6" i="43" l="1"/>
  <c r="C5" i="43"/>
  <c r="C6" i="39"/>
  <c r="C5" i="39"/>
  <c r="C6" i="40"/>
  <c r="C5" i="40"/>
  <c r="C6" i="24"/>
  <c r="C5" i="24"/>
  <c r="C6" i="34"/>
  <c r="C5" i="34"/>
  <c r="C6" i="35"/>
  <c r="C5" i="35"/>
  <c r="C6" i="36"/>
  <c r="C5" i="36"/>
  <c r="C6" i="37"/>
  <c r="C5" i="37"/>
  <c r="C6" i="42"/>
  <c r="C5" i="42"/>
  <c r="C32" i="40" l="1"/>
  <c r="D30" i="40" s="1"/>
  <c r="M47" i="39"/>
  <c r="L47" i="39"/>
  <c r="N45" i="39"/>
  <c r="N44" i="39"/>
  <c r="N43" i="39"/>
  <c r="N42" i="39"/>
  <c r="N41" i="39"/>
  <c r="N40" i="39"/>
  <c r="N39" i="39"/>
  <c r="M36" i="39"/>
  <c r="L36" i="39"/>
  <c r="N34" i="39"/>
  <c r="N33" i="39"/>
  <c r="N32" i="39"/>
  <c r="N31" i="39"/>
  <c r="N30" i="39"/>
  <c r="N29" i="39"/>
  <c r="N28" i="39"/>
  <c r="I17" i="34"/>
  <c r="J17" i="34" s="1"/>
  <c r="J26" i="34" s="1"/>
  <c r="G17" i="34"/>
  <c r="H17" i="34" s="1"/>
  <c r="H26" i="34" s="1"/>
  <c r="E17" i="34"/>
  <c r="F17" i="34" s="1"/>
  <c r="F26" i="34" s="1"/>
  <c r="C17" i="34"/>
  <c r="D17" i="34" s="1"/>
  <c r="D26" i="34" s="1"/>
  <c r="L19" i="36" l="1"/>
  <c r="L23" i="36"/>
  <c r="J19" i="36"/>
  <c r="J23" i="36"/>
  <c r="H19" i="36"/>
  <c r="H23" i="36"/>
  <c r="F19" i="36"/>
  <c r="F23" i="36"/>
  <c r="D19" i="36"/>
  <c r="D23" i="36"/>
  <c r="J18" i="36"/>
  <c r="F22" i="36"/>
  <c r="L20" i="36"/>
  <c r="L16" i="36"/>
  <c r="J20" i="36"/>
  <c r="J16" i="36"/>
  <c r="H20" i="36"/>
  <c r="H16" i="36"/>
  <c r="F20" i="36"/>
  <c r="F16" i="36"/>
  <c r="D20" i="36"/>
  <c r="D16" i="36"/>
  <c r="L22" i="36"/>
  <c r="H18" i="36"/>
  <c r="F18" i="36"/>
  <c r="D22" i="36"/>
  <c r="L17" i="36"/>
  <c r="L21" i="36"/>
  <c r="J17" i="36"/>
  <c r="J21" i="36"/>
  <c r="H17" i="36"/>
  <c r="H21" i="36"/>
  <c r="F17" i="36"/>
  <c r="F21" i="36"/>
  <c r="D17" i="36"/>
  <c r="D21" i="36"/>
  <c r="L18" i="36"/>
  <c r="J22" i="36"/>
  <c r="H22" i="36"/>
  <c r="D18" i="36"/>
  <c r="D24" i="40"/>
  <c r="L17" i="38"/>
  <c r="J21" i="38"/>
  <c r="H18" i="38"/>
  <c r="H22" i="38"/>
  <c r="F19" i="38"/>
  <c r="F23" i="38"/>
  <c r="D20" i="38"/>
  <c r="D17" i="38"/>
  <c r="J23" i="38"/>
  <c r="H17" i="38"/>
  <c r="D18" i="38"/>
  <c r="J17" i="38"/>
  <c r="F18" i="38"/>
  <c r="D19" i="38"/>
  <c r="J18" i="38"/>
  <c r="J22" i="38"/>
  <c r="H19" i="38"/>
  <c r="H23" i="38"/>
  <c r="F20" i="38"/>
  <c r="F17" i="38"/>
  <c r="D21" i="38"/>
  <c r="J19" i="38"/>
  <c r="H20" i="38"/>
  <c r="F21" i="38"/>
  <c r="D22" i="38"/>
  <c r="J20" i="38"/>
  <c r="H21" i="38"/>
  <c r="F22" i="38"/>
  <c r="D23" i="38"/>
  <c r="D28" i="40"/>
  <c r="D25" i="40"/>
  <c r="D29" i="40"/>
  <c r="D27" i="40"/>
  <c r="D26" i="40"/>
  <c r="L22" i="38"/>
  <c r="L21" i="38"/>
  <c r="L19" i="38"/>
  <c r="L23" i="38"/>
  <c r="L20" i="38"/>
  <c r="J16" i="38"/>
  <c r="L16" i="38"/>
  <c r="L18" i="38"/>
  <c r="D16" i="38"/>
  <c r="F16" i="38"/>
  <c r="H16" i="38"/>
  <c r="N47" i="39"/>
  <c r="N36" i="39"/>
  <c r="L26" i="36" l="1"/>
  <c r="D26" i="36"/>
  <c r="J26" i="38"/>
  <c r="D26" i="38"/>
  <c r="H26" i="38"/>
  <c r="F26" i="38"/>
  <c r="L26" i="38"/>
  <c r="H26" i="36"/>
  <c r="F26" i="36"/>
  <c r="J26" i="36"/>
  <c r="G47" i="39"/>
  <c r="F47" i="39"/>
  <c r="J42" i="39"/>
  <c r="P42" i="39" s="1"/>
  <c r="H47" i="39"/>
  <c r="E47" i="39"/>
  <c r="J40" i="39"/>
  <c r="P40" i="39" s="1"/>
  <c r="D32" i="40"/>
  <c r="J43" i="39"/>
  <c r="J44" i="39"/>
  <c r="P44" i="39" s="1"/>
  <c r="J45" i="39"/>
  <c r="J30" i="39"/>
  <c r="J32" i="39"/>
  <c r="J28" i="39"/>
  <c r="J33" i="39"/>
  <c r="D47" i="39"/>
  <c r="H36" i="39"/>
  <c r="J41" i="39"/>
  <c r="O41" i="39" s="1"/>
  <c r="J31" i="39"/>
  <c r="G36" i="39"/>
  <c r="J34" i="39"/>
  <c r="C36" i="39"/>
  <c r="J29" i="39"/>
  <c r="E36" i="39"/>
  <c r="D36" i="39"/>
  <c r="F36" i="39"/>
  <c r="C47" i="39"/>
  <c r="J39" i="39"/>
  <c r="E50" i="40" l="1"/>
  <c r="H50" i="40" s="1"/>
  <c r="K50" i="40" s="1"/>
  <c r="N50" i="40" s="1"/>
  <c r="E27" i="40"/>
  <c r="E47" i="40"/>
  <c r="E24" i="40"/>
  <c r="F24" i="40" s="1"/>
  <c r="E52" i="40"/>
  <c r="E29" i="40"/>
  <c r="F29" i="40" s="1"/>
  <c r="E53" i="40"/>
  <c r="E30" i="40"/>
  <c r="F30" i="40" s="1"/>
  <c r="E51" i="40"/>
  <c r="E28" i="40"/>
  <c r="E48" i="40"/>
  <c r="E25" i="40"/>
  <c r="F25" i="40" s="1"/>
  <c r="E49" i="40"/>
  <c r="H49" i="40" s="1"/>
  <c r="E26" i="40"/>
  <c r="F26" i="40" s="1"/>
  <c r="F27" i="40"/>
  <c r="F28" i="40"/>
  <c r="O40" i="39"/>
  <c r="O42" i="39"/>
  <c r="P32" i="39"/>
  <c r="O43" i="39"/>
  <c r="P43" i="39"/>
  <c r="O45" i="39"/>
  <c r="O44" i="39"/>
  <c r="P30" i="39"/>
  <c r="O30" i="39"/>
  <c r="O32" i="39"/>
  <c r="P45" i="39"/>
  <c r="O28" i="39"/>
  <c r="P28" i="39"/>
  <c r="P34" i="39"/>
  <c r="P33" i="39"/>
  <c r="O33" i="39"/>
  <c r="O31" i="39"/>
  <c r="P41" i="39"/>
  <c r="O34" i="39"/>
  <c r="P31" i="39"/>
  <c r="P29" i="39"/>
  <c r="O29" i="39"/>
  <c r="J36" i="39"/>
  <c r="J47" i="39"/>
  <c r="P39" i="39"/>
  <c r="O39" i="39"/>
  <c r="N48" i="40" l="1"/>
  <c r="N53" i="40"/>
  <c r="N47" i="40"/>
  <c r="H55" i="40"/>
  <c r="K49" i="40"/>
  <c r="N51" i="40"/>
  <c r="N52" i="40"/>
  <c r="E55" i="40"/>
  <c r="E32" i="40"/>
  <c r="F32" i="40" s="1"/>
  <c r="N49" i="40" l="1"/>
  <c r="K55" i="40"/>
  <c r="N55" i="40"/>
  <c r="F55" i="40"/>
  <c r="K16" i="24"/>
  <c r="L16" i="24" s="1"/>
  <c r="I16" i="24"/>
  <c r="J16" i="24" s="1"/>
  <c r="G16" i="24"/>
  <c r="H16" i="24" s="1"/>
  <c r="E16" i="24"/>
  <c r="F16" i="24" s="1"/>
  <c r="C16" i="24"/>
  <c r="D16" i="24" s="1"/>
  <c r="D87" i="40" l="1"/>
  <c r="E83" i="40" l="1"/>
  <c r="E87" i="40" s="1"/>
  <c r="C92" i="40" s="1"/>
  <c r="C87" i="40"/>
  <c r="F87" i="40" l="1"/>
</calcChain>
</file>

<file path=xl/sharedStrings.xml><?xml version="1.0" encoding="utf-8"?>
<sst xmlns="http://schemas.openxmlformats.org/spreadsheetml/2006/main" count="587" uniqueCount="204">
  <si>
    <t xml:space="preserve">Review of the funding systems, mechanisms, and instruments adopted by government in funding for research, development and innovation including an international bench-mark analysis
</t>
  </si>
  <si>
    <t>Version:</t>
  </si>
  <si>
    <t>Date:</t>
  </si>
  <si>
    <t>Reference:</t>
  </si>
  <si>
    <t xml:space="preserve">GTAC:007-2017-(PN730-j RDI)
</t>
  </si>
  <si>
    <t>Publication Equivalents</t>
  </si>
  <si>
    <t xml:space="preserve">Most frameworks already use publications as an output measure, but vary according to how such outputs are counted. </t>
  </si>
  <si>
    <t>The units are counted for the particular calendar year being evaluated and only those publications which have actually been published in that year qualify; simply being ‘accepted for ‘publication’ is not considered as adequate.</t>
  </si>
  <si>
    <t>Research Qualifications</t>
  </si>
  <si>
    <t xml:space="preserve">The number of research qualification units is calculated from the sum of all the PhD/doctorate degrees plus one third times the research masters degrees which have been conferred by the institution during the year of evaluation. </t>
  </si>
  <si>
    <t>The scale factor of 33% for masters degrees is based on the relative economic value of such a qualification, calculated using the net present value of future earnings relative to those of a PhD-qualified person. Non-research degrees, short courses or diplomas do not qualify.</t>
  </si>
  <si>
    <t>Patents Granted</t>
  </si>
  <si>
    <t xml:space="preserve">The counting of patents is not straightforward since patent filing proceeds through many stages, beginning with the initial disclosure and ending with the granting of a national filing. </t>
  </si>
  <si>
    <t xml:space="preserve">In this framework, only patents which have been granted a World Intellectual Property Organisation (WIPO) publication number, a PCT application number, and have received a positive examination response, usually in the form of a ‘International Preliminary Examination Report on Patentability’ (IPRP) can be counted. </t>
  </si>
  <si>
    <t>Intellectual Property Income</t>
  </si>
  <si>
    <t xml:space="preserve">Income obtained from royalties and any other form of license fees (including items such as milestone payments) or fees derived from the sale of any intellectual property or asset are counted in the financial year during which this royalty was obtained. </t>
  </si>
  <si>
    <t>The amount declared should be equivalent to the audited figure as stated in the end-of-year financial statements for the institution, if such information is disclosed.</t>
  </si>
  <si>
    <t>Spin-off Companies</t>
  </si>
  <si>
    <t>Given the extremely wide variety of possible packages, and the varying levels of impact, a single value cannot be assigned to this category, the Spin-off Companies designation act as a proxy</t>
  </si>
  <si>
    <t>Contract Income</t>
  </si>
  <si>
    <t>Income from contract research, as declared in an audited annual financial report, has become an essential component of the income for many HEIs; without this income many institutions would have to shrink or in some cases altogether disappear.</t>
  </si>
  <si>
    <t>It has been suggested that external research income acts as a basis for departmental funding as this income correlates very well with the peer review.</t>
  </si>
  <si>
    <t>Item</t>
  </si>
  <si>
    <t>Equivalent Value</t>
  </si>
  <si>
    <t>Research Degrees Conferred</t>
  </si>
  <si>
    <t>Spin-Off Companies</t>
  </si>
  <si>
    <t>Year and Values</t>
  </si>
  <si>
    <t>Source Information</t>
  </si>
  <si>
    <t>Indicator</t>
  </si>
  <si>
    <t>Eq. Value</t>
  </si>
  <si>
    <t>Number of Scientific Publications</t>
  </si>
  <si>
    <t xml:space="preserve">2016 South African Science, Technology and Innovation Indicators Report -National Advisory Council on Innovation </t>
  </si>
  <si>
    <t>Center for Higher Education Transformation- South African Higher Education Open Data (Higher Education Preformance Data 2009 to 2015)</t>
  </si>
  <si>
    <t>Total Patents Granted (National Phase Patent Applications)</t>
  </si>
  <si>
    <t xml:space="preserve">2016 South African Science, Technology and Innovation Indicators Report -National Advisory Council on Innovation + South African National Survey of Intellectual Property and Technology Transfer at Publicly Funded Research Institutions 2017 </t>
  </si>
  <si>
    <t xml:space="preserve">South African National Survey of Intellectual Property and Technology Transfer at Publicly Funded Research Institutions 2017 </t>
  </si>
  <si>
    <t>Spin-offs Created</t>
  </si>
  <si>
    <t>South African National Survey of Intellectual Property and Technology Transfer at Publicly Funded Research Institutions 2017 - NIPMO (Figures limited to Start-up companies formed based on publicly funded IP)</t>
  </si>
  <si>
    <t>Contract Research Income</t>
  </si>
  <si>
    <t>Totals</t>
  </si>
  <si>
    <t>Science Councils</t>
  </si>
  <si>
    <t>Other Public Bodies</t>
  </si>
  <si>
    <t>Government Research Institutions</t>
  </si>
  <si>
    <t>National Department</t>
  </si>
  <si>
    <t>Provincial Department</t>
  </si>
  <si>
    <t>Higher Education Institutes</t>
  </si>
  <si>
    <t>Assumptions</t>
  </si>
  <si>
    <t>State Owned Enterprise</t>
  </si>
  <si>
    <t>State-Owned Enterprise</t>
  </si>
  <si>
    <t>The majority of scientific publications are produced at Higher Education Institutes</t>
  </si>
  <si>
    <t>Research degrees conferred are only produced by Higher Eduction Institutions</t>
  </si>
  <si>
    <t>For 2015's figure of total patents granted, an escalation was calculated based on the previous years trend</t>
  </si>
  <si>
    <t>For 2015's figure of IP income, an escalation was calculated based on the previous years trend</t>
  </si>
  <si>
    <t>Data obtained from Cestii, customised for this exercise. This data formed the basis of the R&amp;D Survey Reports</t>
  </si>
  <si>
    <t xml:space="preserve"> Company's Act does not allow for the creation of spinoffs by National and Provincial Departments</t>
  </si>
  <si>
    <t>There is no evidence of spinoffs created by these actors, however, that may be attributed to how this indicator is reported by these entities</t>
  </si>
  <si>
    <t>No outputs because research degrees conferred under all these categories, originate from Higher Education institutes, even those housed by Science Councils</t>
  </si>
  <si>
    <t>Thorough review of annual reports has identified no patents granted to Other Public Bodies. Museums are possible but consultations indicate these would only be through the Centres of Excellence at HEIs</t>
  </si>
  <si>
    <t>Consultations indicate that the IPR Act has made National and Provincial Departments wary of any activity with regard to patents</t>
  </si>
  <si>
    <t>For 2012's figure of total patents granted, a calculation was made on available data</t>
  </si>
  <si>
    <t>NIPMO Database</t>
  </si>
  <si>
    <t>Given our investigation of annual reports, income generated from intellectual property has not been identified but this may be a function of annual reporting</t>
  </si>
  <si>
    <t>No evidence to suggest any National and Provincial departments generate IP revenue, consultaitons suggest IPR act could make this problematic</t>
  </si>
  <si>
    <t>NIPMO Database (we note disagreement from their 2017 reports)</t>
  </si>
  <si>
    <t>Derived from a combination of % third-party revenue income of HEIs with a % weighting by research output intensity - benchmarked against UCT, Witswatersand, and University of Pretoria</t>
  </si>
  <si>
    <t>2013/14</t>
  </si>
  <si>
    <t>2014/15</t>
  </si>
  <si>
    <t>Government Research Institute</t>
  </si>
  <si>
    <t>Higher Education Institute</t>
  </si>
  <si>
    <t>Science Council</t>
  </si>
  <si>
    <t xml:space="preserve">Number of Scientific Publications </t>
  </si>
  <si>
    <t>Research Degrees Conferred (Consists of Doctorate and 33% of Masters)</t>
  </si>
  <si>
    <t>Many institutions do report on the number of spin-out companies which can be used as an approximation for “technology packages.” These “technology packages” represent a range of non-explicit research outputs which are often not formally registered, including the development of a new product or service such as a software product, a set of analytical methods, and a novel process to manufacture a chemical or biological product.</t>
  </si>
  <si>
    <t xml:space="preserve">Data from Scopus Search </t>
  </si>
  <si>
    <t>BAS Total Public Expenditure on R&amp;D per Actor (ZAR)</t>
  </si>
  <si>
    <t xml:space="preserve">R&amp;D Performance Expenditure by Actor (ZAR) </t>
  </si>
  <si>
    <t xml:space="preserve">R&amp;D Performance Expenditure by Actor (USD) </t>
  </si>
  <si>
    <t>Return on Investment (of BAS)</t>
  </si>
  <si>
    <t>Return on Investment (of R&amp;D Performance)</t>
  </si>
  <si>
    <t>Utilising an NPV calculation to provide a figure that shows the difference in obtaining a degree.  Weighted to cover the range of degrees from humanities to the sciences.</t>
  </si>
  <si>
    <t>Representative of the total value (inclusive of development and application efforts) of obtaining a patent, value at $2.86 million</t>
  </si>
  <si>
    <t>Licensing income is used directly since it is already expressed as a monetary value per annum.</t>
  </si>
  <si>
    <t>The equivalent value from contract research is derived by considering the standard headline earnings as a percentage of total revenue for commercial contract research organisations.  Such entities typically report their earnings as between 5 – 15% of turnover, a value of 10% has been adopted for this exercise.</t>
  </si>
  <si>
    <t>Lacking data for this category</t>
  </si>
  <si>
    <t>Any publications would go through a higher education instituion</t>
  </si>
  <si>
    <t>Totals (ZAR)</t>
  </si>
  <si>
    <t>Totals (as reported by NACI)</t>
  </si>
  <si>
    <t>Totals (as reported by CHET)</t>
  </si>
  <si>
    <t xml:space="preserve">Total Patents Granted </t>
  </si>
  <si>
    <t>Totals (as reported by NACI and NIPMO for US Patent Offices)</t>
  </si>
  <si>
    <t>Assumption that State-owned Enterprises account for 8% of total patents granted</t>
  </si>
  <si>
    <t>Assumption that Government Research Institutes account for 3% of total patents granted.</t>
  </si>
  <si>
    <t>Based on consultation with Professor Anastassios Pouris of the Institute of Technological Innovation.</t>
  </si>
  <si>
    <t>Totals (as reported by NIPMO)</t>
  </si>
  <si>
    <t>As not scheduled entities within the IPR Act, little public data available</t>
  </si>
  <si>
    <t>Totals (not reported)</t>
  </si>
  <si>
    <t>For 2012 figure of contract research income, regression was calculated based on the latter years trend</t>
  </si>
  <si>
    <t>Total Monetised Research Output (2014/15) in ZAR</t>
  </si>
  <si>
    <t>Total Monetised Research Output (2013/14) in ZAR</t>
  </si>
  <si>
    <t>COSTING MODEL</t>
  </si>
  <si>
    <t>CONTENTS</t>
  </si>
  <si>
    <t>INSTRUCTIONS</t>
  </si>
  <si>
    <t>Actor</t>
  </si>
  <si>
    <t>Base Year:</t>
  </si>
  <si>
    <t>ZAR</t>
  </si>
  <si>
    <t xml:space="preserve">Total  </t>
  </si>
  <si>
    <t xml:space="preserve">
</t>
  </si>
  <si>
    <t>Reference: GTAC:007-2017-(PN730-j RDI)</t>
  </si>
  <si>
    <t xml:space="preserve">Total Monetised Research Output </t>
  </si>
  <si>
    <t>BAS R&amp;D Expenditure Estimate</t>
  </si>
  <si>
    <t>Contribution to Total BAS R&amp;D Expenditure</t>
  </si>
  <si>
    <t>%</t>
  </si>
  <si>
    <t>Trade-Offs</t>
  </si>
  <si>
    <t>Instructions</t>
  </si>
  <si>
    <t>GDP</t>
  </si>
  <si>
    <t>Key Variables</t>
  </si>
  <si>
    <r>
      <t>This excel model allows for further iteration as data becomes available. Certain sheets allow for the population of new data through specific</t>
    </r>
    <r>
      <rPr>
        <b/>
        <i/>
        <sz val="11"/>
        <color theme="1"/>
        <rFont val="Calibri"/>
        <family val="2"/>
        <scheme val="minor"/>
      </rPr>
      <t xml:space="preserve"> inputs </t>
    </r>
    <r>
      <rPr>
        <sz val="11"/>
        <color theme="1"/>
        <rFont val="Calibri"/>
        <family val="2"/>
        <scheme val="minor"/>
      </rPr>
      <t xml:space="preserve">or generate tailored tables and charts based on </t>
    </r>
    <r>
      <rPr>
        <b/>
        <i/>
        <sz val="11"/>
        <color theme="1"/>
        <rFont val="Calibri"/>
        <family val="2"/>
        <scheme val="minor"/>
      </rPr>
      <t>drop-down menus</t>
    </r>
    <r>
      <rPr>
        <sz val="11"/>
        <color theme="1"/>
        <rFont val="Calibri"/>
        <family val="2"/>
        <scheme val="minor"/>
      </rPr>
      <t xml:space="preserve">. </t>
    </r>
  </si>
  <si>
    <t>Opportunities to input new information are highlighted in</t>
  </si>
  <si>
    <t>Blue</t>
  </si>
  <si>
    <t>EQUIVALENT VALUES</t>
  </si>
  <si>
    <t>The Costing Model focuses on deriving equivalent values for key Research and Development outputs.  The values defined for this exercise are presented below.</t>
  </si>
  <si>
    <t>Explanation for Value</t>
  </si>
  <si>
    <t>Value</t>
  </si>
  <si>
    <t>EXPLANATORY INFORMATION</t>
  </si>
  <si>
    <t>Total Patents Granted</t>
  </si>
  <si>
    <t>INPUT TABLES</t>
  </si>
  <si>
    <t>Inputs for Scientific Publications, Research Degrees, Spin-offs, and Patents Granted should only be the numerical values; inputs for Intellectual Property Income and Contract Research Income should be ZAR value.</t>
  </si>
  <si>
    <t>Total (ZAR)</t>
  </si>
  <si>
    <t>OUTPUT TABLES</t>
  </si>
  <si>
    <t>2015/16</t>
  </si>
  <si>
    <t>2016/17</t>
  </si>
  <si>
    <t>To provide instructions on how to utilise and work with the model</t>
  </si>
  <si>
    <t>To explain and allow inputs to key variables used in the model that impact on total monetised value</t>
  </si>
  <si>
    <t>Input and Output Table</t>
  </si>
  <si>
    <t>Where inputs of indicators are made and their monetised value computed</t>
  </si>
  <si>
    <t>Summary Sheet</t>
  </si>
  <si>
    <t>Provides a snapshot scan of the final output values organised by year and reported against BAS expenditure and reported R&amp;D performance expenditure</t>
  </si>
  <si>
    <t>Output graphs and indicators to analyse the overall impact and contribution of each actor in the R&amp;D system</t>
  </si>
  <si>
    <t>Indicator (in ZAR Equivalent Value)</t>
  </si>
  <si>
    <t>TRADE-OFFS BASED ON PAST EXPENDITURE</t>
  </si>
  <si>
    <t>GERD as % of GDP</t>
  </si>
  <si>
    <t>GERD Targets</t>
  </si>
  <si>
    <t>GERD Target</t>
  </si>
  <si>
    <t>Existing ROI Ratio</t>
  </si>
  <si>
    <t xml:space="preserve">Existing Total Monetised Research Output </t>
  </si>
  <si>
    <t>Target ROI Ratio</t>
  </si>
  <si>
    <t>ROI Ratio (Constant at 2014/15 Amounts)</t>
  </si>
  <si>
    <t>Government Contribution to GERD</t>
  </si>
  <si>
    <t>Gov Contribution Targets</t>
  </si>
  <si>
    <t>Above must be equal to  Gov. Contribution to R&amp;D</t>
  </si>
  <si>
    <t>Base Case of Monetised Research Output</t>
  </si>
  <si>
    <t>Projected Total Monetised Research Output</t>
  </si>
  <si>
    <t>Adjusted Contribution to Total BAS R&amp;D Expenditure</t>
  </si>
  <si>
    <t>Total Monetised Research Output (Base vs Adjusted)</t>
  </si>
  <si>
    <t>Adjustable Contribution</t>
  </si>
  <si>
    <r>
      <rPr>
        <sz val="10"/>
        <color theme="1"/>
        <rFont val="Calibri"/>
        <family val="2"/>
        <scheme val="minor"/>
      </rPr>
      <t xml:space="preserve">The below information can be manipulated from drop-down menus and inputs. </t>
    </r>
    <r>
      <rPr>
        <b/>
        <sz val="10"/>
        <color theme="4" tint="-0.249977111117893"/>
        <rFont val="Calibri"/>
        <family val="2"/>
        <scheme val="minor"/>
      </rPr>
      <t xml:space="preserve"> Blue Cells</t>
    </r>
    <r>
      <rPr>
        <sz val="10"/>
        <color theme="1"/>
        <rFont val="Calibri"/>
        <family val="2"/>
        <scheme val="minor"/>
      </rPr>
      <t xml:space="preserve"> indicate locations for direct inputs,</t>
    </r>
    <r>
      <rPr>
        <b/>
        <sz val="10"/>
        <color rgb="FFFA3232"/>
        <rFont val="Calibri"/>
        <family val="2"/>
        <scheme val="minor"/>
      </rPr>
      <t xml:space="preserve"> Red cells</t>
    </r>
    <r>
      <rPr>
        <sz val="10"/>
        <color theme="1"/>
        <rFont val="Calibri"/>
        <family val="2"/>
        <scheme val="minor"/>
      </rPr>
      <t xml:space="preserve"> indicate dropdown menus.</t>
    </r>
  </si>
  <si>
    <r>
      <t xml:space="preserve">Note: </t>
    </r>
    <r>
      <rPr>
        <sz val="10"/>
        <color theme="1"/>
        <rFont val="Calibri"/>
        <family val="2"/>
        <scheme val="minor"/>
      </rPr>
      <t>The below information is not for manipulation, merely a historical record of inputs to populate the costing model for the PER assignment.</t>
    </r>
  </si>
  <si>
    <t>INTRODUCTION</t>
  </si>
  <si>
    <r>
      <t>cells</t>
    </r>
    <r>
      <rPr>
        <sz val="11"/>
        <color theme="1"/>
        <rFont val="Calibri"/>
        <family val="2"/>
        <scheme val="minor"/>
      </rPr>
      <t>.</t>
    </r>
  </si>
  <si>
    <t>Drop-down menus, which allow for selection of data sets are highlighted by</t>
  </si>
  <si>
    <t>Red</t>
  </si>
  <si>
    <t>cells.</t>
  </si>
  <si>
    <t>This Costing Model represents a specific approach based on the monetisation of selected Research and Development indicators. These indicators, taken together, and examined against the total budget envelope for funding of R&amp;D, can provide an indication of the relative Return on Investment within the system grouped by actor.  
Moreover, this type of analysis can show each indicator category’s relative contribution to the total Return on Investment. The following sheets of this workbook contain the data collected for building the model, assumptions and source information.  The model allows for adjustments to key variables and specific assumptions, such as the exchange rate, the factor for emerging markets, and the adjustment of the equivalent values themselves.Moreover, the model provides opportunity to input additional data as it becomes available.</t>
  </si>
  <si>
    <t>Scientific Publications</t>
  </si>
  <si>
    <t>Input sheet providing assumptions and source information for the population of this indicator for the PER assignment.</t>
  </si>
  <si>
    <t>Research Degrees</t>
  </si>
  <si>
    <t>Historical Inputs to the PER Assignment</t>
  </si>
  <si>
    <t>PURCHASING POWER PARITY RATE</t>
  </si>
  <si>
    <t>The Organisation for Economic Co-operation and Development publishes information on Purchasing Power Parity. These are the rates of currency conversion that equalise the purchasing power of different currencies by eliminating the differences in price levels between countries. In their simplest form, PPPs show the ratio of prices in national currencies of the same good or service in different countries.  The PPP rate for 2015 has been used for this analysis on indicators that require conversion from USD.</t>
  </si>
  <si>
    <t>The average value per article (equivalent in this case to a net saving or an opportunity cost) based on South Africa R&amp;D indicators in 2014/15 is about $9, 242.</t>
  </si>
  <si>
    <r>
      <t xml:space="preserve">Some values are standardised as </t>
    </r>
    <r>
      <rPr>
        <b/>
        <i/>
        <sz val="11"/>
        <color theme="1"/>
        <rFont val="Calibri"/>
        <family val="2"/>
        <scheme val="minor"/>
      </rPr>
      <t xml:space="preserve">Million USD per value </t>
    </r>
    <r>
      <rPr>
        <sz val="11"/>
        <color theme="1"/>
        <rFont val="Calibri"/>
        <family val="2"/>
        <scheme val="minor"/>
      </rPr>
      <t>except Intellectual Property Income and Contract Research income which are</t>
    </r>
    <r>
      <rPr>
        <b/>
        <sz val="11"/>
        <color theme="1"/>
        <rFont val="Calibri"/>
        <family val="2"/>
        <scheme val="minor"/>
      </rPr>
      <t xml:space="preserve"> </t>
    </r>
    <r>
      <rPr>
        <sz val="11"/>
        <color theme="1"/>
        <rFont val="Calibri"/>
        <family val="2"/>
        <scheme val="minor"/>
      </rPr>
      <t xml:space="preserve">expressed as </t>
    </r>
    <r>
      <rPr>
        <b/>
        <i/>
        <sz val="11"/>
        <color theme="1"/>
        <rFont val="Calibri"/>
        <family val="2"/>
        <scheme val="minor"/>
      </rPr>
      <t>full ZAR value</t>
    </r>
    <r>
      <rPr>
        <sz val="11"/>
        <color theme="1"/>
        <rFont val="Calibri"/>
        <family val="2"/>
        <scheme val="minor"/>
      </rPr>
      <t>.</t>
    </r>
    <r>
      <rPr>
        <sz val="11"/>
        <color theme="1"/>
        <rFont val="Calibri"/>
        <family val="2"/>
        <scheme val="minor"/>
      </rPr>
      <t xml:space="preserve"> Equivalent Values are derived from a methodology described in supporting document </t>
    </r>
    <r>
      <rPr>
        <i/>
        <sz val="11"/>
        <color theme="1"/>
        <rFont val="Calibri"/>
        <family val="2"/>
        <scheme val="minor"/>
      </rPr>
      <t>A New Framework for the Performance Management of Research in Higher Education Institutions</t>
    </r>
    <r>
      <rPr>
        <sz val="11"/>
        <color theme="1"/>
        <rFont val="Calibri"/>
        <family val="2"/>
        <scheme val="minor"/>
      </rPr>
      <t xml:space="preserve"> produced by Prof. David Walwyn and further augmented for this assignment as detailed in the narrative report. Equivalent values that utilise USD amounts are further underpinned by Purchasing Power Parity factor.
</t>
    </r>
  </si>
  <si>
    <t xml:space="preserve">Purchasing Power </t>
  </si>
  <si>
    <t>Purchasing Power</t>
  </si>
  <si>
    <t>Base year</t>
  </si>
  <si>
    <t>Return on Investment (ROI)</t>
  </si>
  <si>
    <t>Return on Investment (ROI) Ratio</t>
  </si>
  <si>
    <t>Total Monetised Research Output (2015/16) in ZAR</t>
  </si>
  <si>
    <t>Total Monetised Research Output (2016/17) in ZAR</t>
  </si>
  <si>
    <t xml:space="preserve">All values calcuated using a 2015 Purchasing Power Factor </t>
  </si>
  <si>
    <r>
      <t xml:space="preserve">Equivalent Values are derived from a methodology described in supporting document </t>
    </r>
    <r>
      <rPr>
        <i/>
        <sz val="10"/>
        <color theme="1"/>
        <rFont val="Calibri"/>
        <family val="2"/>
        <scheme val="minor"/>
      </rPr>
      <t xml:space="preserve">A New Framework for the Performance Management of Research in Higher Education Institutions </t>
    </r>
    <r>
      <rPr>
        <sz val="10"/>
        <color theme="1"/>
        <rFont val="Calibri"/>
        <family val="2"/>
        <scheme val="minor"/>
      </rPr>
      <t xml:space="preserve">produced by Prof. David Walwyn and further augmented for this assignment as detailed in the narrative report. </t>
    </r>
  </si>
  <si>
    <t>Estimated with an NPV calcuation for the product and adjusting for South African market size and Purchasing Power Parity, calculated at $560,000 based on the assumptions about the average product life cycle.</t>
  </si>
  <si>
    <t>Gap between Current Monetised Output and Target</t>
  </si>
  <si>
    <t xml:space="preserve">Explanation of tables below: </t>
  </si>
  <si>
    <t>SCENARIO 1: EXAMINATION OF RETURN ON INVESTMENT POTENTIAL</t>
  </si>
  <si>
    <r>
      <t xml:space="preserve">The below data and tables provide an examination of the contribution of each actor to the total </t>
    </r>
    <r>
      <rPr>
        <b/>
        <sz val="10"/>
        <color theme="1"/>
        <rFont val="Calibri"/>
        <family val="2"/>
        <scheme val="minor"/>
      </rPr>
      <t xml:space="preserve">BAS R&amp;D expenditure </t>
    </r>
    <r>
      <rPr>
        <sz val="10"/>
        <color theme="1"/>
        <rFont val="Calibri"/>
        <family val="2"/>
        <scheme val="minor"/>
      </rPr>
      <t xml:space="preserve">as well as their </t>
    </r>
    <r>
      <rPr>
        <b/>
        <sz val="10"/>
        <color theme="1"/>
        <rFont val="Calibri"/>
        <family val="2"/>
        <scheme val="minor"/>
      </rPr>
      <t xml:space="preserve">Return on Investment </t>
    </r>
    <r>
      <rPr>
        <sz val="10"/>
        <color theme="1"/>
        <rFont val="Calibri"/>
        <family val="2"/>
        <scheme val="minor"/>
      </rPr>
      <t xml:space="preserve">value.  Both actor contribution to BAS R&amp;D expenditure and Return on Investment value are presented graphically.  The Base Year can also be switched between 2014/15 and 2015/16 to tailor the analysis to specific years of data available.  This information utilised in this table is provided for in </t>
    </r>
    <r>
      <rPr>
        <b/>
        <sz val="10"/>
        <color rgb="FFEF4135"/>
        <rFont val="Calibri"/>
        <family val="2"/>
        <scheme val="minor"/>
      </rPr>
      <t>5. Summary Sheet</t>
    </r>
    <r>
      <rPr>
        <sz val="10"/>
        <color theme="1"/>
        <rFont val="Calibri"/>
        <family val="2"/>
        <scheme val="minor"/>
      </rPr>
      <t>.</t>
    </r>
  </si>
  <si>
    <r>
      <t xml:space="preserve">The tables below allow for the user to input their own desired targets for ROI per actor as indicated in the </t>
    </r>
    <r>
      <rPr>
        <b/>
        <sz val="10"/>
        <color theme="4" tint="-0.249977111117893"/>
        <rFont val="Calibri"/>
        <family val="2"/>
        <scheme val="minor"/>
      </rPr>
      <t>Blue cells</t>
    </r>
    <r>
      <rPr>
        <sz val="10"/>
        <color theme="1"/>
        <rFont val="Calibri"/>
        <family val="2"/>
        <scheme val="minor"/>
      </rPr>
      <t xml:space="preserve">.  By providing inputs into the "Target ROI Ratio," a </t>
    </r>
    <r>
      <rPr>
        <b/>
        <sz val="10"/>
        <color theme="1"/>
        <rFont val="Calibri"/>
        <family val="2"/>
        <scheme val="minor"/>
      </rPr>
      <t>Target Monetised Research Output</t>
    </r>
    <r>
      <rPr>
        <sz val="10"/>
        <color theme="1"/>
        <rFont val="Calibri"/>
        <family val="2"/>
        <scheme val="minor"/>
      </rPr>
      <t xml:space="preserve"> will generate to show expected output given BAS R&amp;D expenditure.  The final table will show the gap between Current Montised Output (given the selected base year) and the target output amount.  It is also possible to select the base year for the tables (either </t>
    </r>
    <r>
      <rPr>
        <b/>
        <sz val="10"/>
        <color theme="1"/>
        <rFont val="Calibri"/>
        <family val="2"/>
        <scheme val="minor"/>
      </rPr>
      <t>2014/15</t>
    </r>
    <r>
      <rPr>
        <sz val="10"/>
        <color theme="1"/>
        <rFont val="Calibri"/>
        <family val="2"/>
        <scheme val="minor"/>
      </rPr>
      <t xml:space="preserve"> or </t>
    </r>
    <r>
      <rPr>
        <b/>
        <sz val="10"/>
        <color theme="1"/>
        <rFont val="Calibri"/>
        <family val="2"/>
        <scheme val="minor"/>
      </rPr>
      <t>2013/14</t>
    </r>
    <r>
      <rPr>
        <sz val="10"/>
        <color theme="1"/>
        <rFont val="Calibri"/>
        <family val="2"/>
        <scheme val="minor"/>
      </rPr>
      <t>).</t>
    </r>
  </si>
  <si>
    <r>
      <rPr>
        <sz val="11"/>
        <color theme="1"/>
        <rFont val="Calibri"/>
        <family val="2"/>
        <scheme val="minor"/>
      </rPr>
      <t>Each of the below inputs are segmented by actor and generate returnable information in</t>
    </r>
    <r>
      <rPr>
        <b/>
        <sz val="11"/>
        <color rgb="FFEF4135"/>
        <rFont val="Calibri"/>
        <family val="2"/>
        <scheme val="minor"/>
      </rPr>
      <t xml:space="preserve"> Output Tables. </t>
    </r>
    <r>
      <rPr>
        <sz val="11"/>
        <color theme="1"/>
        <rFont val="Calibri"/>
        <family val="2"/>
        <scheme val="minor"/>
      </rPr>
      <t xml:space="preserve"> Inputs for years 2011- 2015 have been based on research gathered as of February 28, 2018 for the Performance and Expenditure project.
</t>
    </r>
  </si>
  <si>
    <r>
      <rPr>
        <sz val="11"/>
        <color theme="1"/>
        <rFont val="Calibri"/>
        <family val="2"/>
        <scheme val="minor"/>
      </rPr>
      <t>The below is contains the s</t>
    </r>
    <r>
      <rPr>
        <b/>
        <sz val="11"/>
        <color rgb="FFEF4135"/>
        <rFont val="Calibri"/>
        <family val="2"/>
        <scheme val="minor"/>
      </rPr>
      <t xml:space="preserve">ummary Information for years 2013/14 and 2014/15. </t>
    </r>
    <r>
      <rPr>
        <sz val="11"/>
        <color theme="1"/>
        <rFont val="Calibri"/>
        <family val="2"/>
        <scheme val="minor"/>
      </rPr>
      <t xml:space="preserve"> If the additional years (2015/16 and 2017/18) are populated in </t>
    </r>
    <r>
      <rPr>
        <b/>
        <sz val="11"/>
        <color rgb="FFEF4135"/>
        <rFont val="Calibri"/>
        <family val="2"/>
        <scheme val="minor"/>
      </rPr>
      <t>4. Input and Output Table,</t>
    </r>
    <r>
      <rPr>
        <sz val="11"/>
        <color theme="1"/>
        <rFont val="Calibri"/>
        <family val="2"/>
        <scheme val="minor"/>
      </rPr>
      <t xml:space="preserve"> it will generate in this sheet within the tables below. </t>
    </r>
  </si>
  <si>
    <r>
      <t xml:space="preserve">The tables below present two drop-down menus and a selection of inputs.  The inputs allow for different combinations of </t>
    </r>
    <r>
      <rPr>
        <b/>
        <sz val="10"/>
        <color theme="1"/>
        <rFont val="Calibri"/>
        <family val="2"/>
        <scheme val="minor"/>
      </rPr>
      <t>contribution percentage</t>
    </r>
    <r>
      <rPr>
        <sz val="10"/>
        <color theme="1"/>
        <rFont val="Calibri"/>
        <family val="2"/>
        <scheme val="minor"/>
      </rPr>
      <t xml:space="preserve"> of BAS R&amp;D Expenditure by actor.  These inputs can be tested against different combinations of the three drop-down menus (</t>
    </r>
    <r>
      <rPr>
        <b/>
        <sz val="10"/>
        <color theme="1"/>
        <rFont val="Calibri"/>
        <family val="2"/>
        <scheme val="minor"/>
      </rPr>
      <t>GDP Amount, GERD as as % of GDP, and Government Contribution to GERD</t>
    </r>
    <r>
      <rPr>
        <sz val="10"/>
        <color theme="1"/>
        <rFont val="Calibri"/>
        <family val="2"/>
        <scheme val="minor"/>
      </rPr>
      <t>).  Manipulating both the inputs to BAS R&amp;D Expenditure Contribution and the drop-down menus will generate different total Montesied Research Output amounts to compare against a "base case."  That base case utilises data from the 2014/15 period to set ratios of ROI and the % Contribution on BAS R&amp;D Expenditure.</t>
    </r>
  </si>
  <si>
    <t xml:space="preserve">Gross Domestic Product </t>
  </si>
  <si>
    <t>Figure expressed in Rand Value</t>
  </si>
  <si>
    <t xml:space="preserve">Gov. Contribution to GERD </t>
  </si>
  <si>
    <t xml:space="preserve">Finish the tables </t>
  </si>
  <si>
    <t>Re-label all ZAR amounts</t>
  </si>
  <si>
    <t>Government contribution to GERD is currently at 0.45%; this drop-down menu allows for three selections (45%, 55%, 65%).</t>
  </si>
  <si>
    <t xml:space="preserve"> GERD stands for Gross Expenditure on R&amp;D. The current GERD target is 1% of GDP and this drop-down menu allows for three settings (1%, 1.5%, 2%) to examine more aggressive targets</t>
  </si>
  <si>
    <t xml:space="preserve"> This drop-down menu shows the Gross Domestic Product figures for South Africa related to specific calendar years.  GDP for 2014, 2015, and 2016 are provided for in the drop-down menu.</t>
  </si>
  <si>
    <t>Target Monetised Research Output</t>
  </si>
  <si>
    <t>SCENARIO 2: EXAMINATION OF GERD % TARGETS and RE-ALLOCATION OF BAS R&amp;D AMOUNTS BY ACTOR</t>
  </si>
  <si>
    <t>Base Case - Contribution to Total BAS R&amp;D Expenditure</t>
  </si>
  <si>
    <t>Base Case - Total Monetised Research Output</t>
  </si>
  <si>
    <t>Base Case - BAS R&amp;D Expenditure Estimate</t>
  </si>
  <si>
    <t xml:space="preserve">Potential Monetised Research Output </t>
  </si>
  <si>
    <t>Generated from ROI ratios based on 2014/15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</si>
</sst>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_-* #,##0.00_-;\-* #,##0.00_-;_-* &quot;-&quot;??_-;_-@_-"/>
    <numFmt numFmtId="165" formatCode="0.0"/>
    <numFmt numFmtId="166" formatCode="_ * #,##0.00_ ;_ * \-#,##0.00_ ;_ * &quot;-&quot;??_ ;_ @_ "/>
    <numFmt numFmtId="167" formatCode="#,##0.000"/>
    <numFmt numFmtId="168" formatCode="0.000"/>
    <numFmt numFmtId="169" formatCode="0.0%"/>
    <numFmt numFmtId="170" formatCode="[$ZAR]\ #,##0_);\([$ZAR]\ #,##0\)"/>
    <numFmt numFmtId="171" formatCode="_-* #,##0_-;\-* #,##0_-;_-* &quot;-&quot;??_-;_-@_-"/>
    <numFmt numFmtId="172" formatCode="#,##0.00_ ;\-#,##0.00\ "/>
    <numFmt numFmtId="173" formatCode="_(* #,##0_);_(* \(#,##0\);_(* &quot;-&quot;??_);_(@_)"/>
    <numFmt numFmtId="174" formatCode="#,##0_ ;\-#,##0\ "/>
    <numFmt numFmtId="175" formatCode="_(* #,##0_);_(* \(#,##0\);_(* &quot;-&quot;?_);_(@_)"/>
    <numFmt numFmtId="176" formatCode="#,##0.000_);\(#,##0.000\)"/>
    <numFmt numFmtId="177" formatCode="_-[$R-1C09]* #,##0.00_-;\-[$R-1C09]* #,##0.00_-;_-[$R-1C09]* &quot;-&quot;??_-;_-@_-"/>
    <numFmt numFmtId="185" formatCode="_-[$R-1C09]* #,##0_-;\-[$R-1C09]* #,##0_-;_-[$R-1C09]* &quot;-&quot;??_-;_-@_-"/>
  </numFmts>
  <fonts count="29" x14ac:knownFonts="1">
    <font>
      <sz val="11"/>
      <color theme="1"/>
      <name val="Calibri"/>
      <family val="2"/>
      <scheme val="minor"/>
    </font>
    <font>
      <sz val="10"/>
      <color theme="1"/>
      <name val="Calibri"/>
      <family val="2"/>
      <scheme val="minor"/>
    </font>
    <font>
      <sz val="8"/>
      <color theme="1"/>
      <name val="Calibri"/>
      <family val="2"/>
      <scheme val="minor"/>
    </font>
    <font>
      <sz val="10"/>
      <color rgb="FFFF0000"/>
      <name val="Calibri"/>
      <family val="2"/>
      <scheme val="minor"/>
    </font>
    <font>
      <sz val="10"/>
      <name val="Calibri"/>
      <family val="2"/>
      <scheme val="minor"/>
    </font>
    <font>
      <sz val="11"/>
      <color theme="1"/>
      <name val="Calibri"/>
      <family val="2"/>
      <scheme val="minor"/>
    </font>
    <font>
      <b/>
      <sz val="10"/>
      <color theme="1"/>
      <name val="Calibri"/>
      <family val="2"/>
      <scheme val="minor"/>
    </font>
    <font>
      <sz val="10"/>
      <name val="Arial"/>
      <family val="2"/>
    </font>
    <font>
      <b/>
      <sz val="10"/>
      <color rgb="FFEF4135"/>
      <name val="Calibri"/>
      <family val="2"/>
      <scheme val="minor"/>
    </font>
    <font>
      <sz val="10"/>
      <color theme="1"/>
      <name val="Arial"/>
      <family val="2"/>
    </font>
    <font>
      <b/>
      <sz val="10"/>
      <color theme="1"/>
      <name val="Arial"/>
      <family val="2"/>
    </font>
    <font>
      <b/>
      <sz val="11"/>
      <color theme="1"/>
      <name val="Calibri"/>
      <family val="2"/>
      <scheme val="minor"/>
    </font>
    <font>
      <b/>
      <sz val="10"/>
      <color rgb="FFEF4135"/>
      <name val="Arial"/>
      <family val="2"/>
    </font>
    <font>
      <sz val="9"/>
      <color theme="1"/>
      <name val="Arial"/>
      <family val="2"/>
    </font>
    <font>
      <sz val="9"/>
      <name val="Arial"/>
      <family val="2"/>
    </font>
    <font>
      <sz val="11"/>
      <color theme="0"/>
      <name val="Calibri"/>
      <family val="2"/>
      <scheme val="minor"/>
    </font>
    <font>
      <i/>
      <sz val="11"/>
      <color theme="1"/>
      <name val="Calibri"/>
      <family val="2"/>
      <scheme val="minor"/>
    </font>
    <font>
      <b/>
      <i/>
      <sz val="11"/>
      <color theme="1"/>
      <name val="Calibri"/>
      <family val="2"/>
      <scheme val="minor"/>
    </font>
    <font>
      <sz val="11"/>
      <name val="Calibri"/>
      <family val="2"/>
      <scheme val="minor"/>
    </font>
    <font>
      <sz val="11"/>
      <color theme="5" tint="-0.249977111117893"/>
      <name val="Calibri"/>
      <family val="2"/>
      <scheme val="minor"/>
    </font>
    <font>
      <b/>
      <sz val="10"/>
      <color theme="0"/>
      <name val="Calibri"/>
      <family val="2"/>
      <scheme val="minor"/>
    </font>
    <font>
      <b/>
      <sz val="10"/>
      <color theme="4" tint="-0.249977111117893"/>
      <name val="Calibri"/>
      <family val="2"/>
      <scheme val="minor"/>
    </font>
    <font>
      <b/>
      <sz val="10"/>
      <color rgb="FFFA3232"/>
      <name val="Calibri"/>
      <family val="2"/>
      <scheme val="minor"/>
    </font>
    <font>
      <b/>
      <sz val="10"/>
      <name val="Calibri"/>
      <family val="2"/>
      <scheme val="minor"/>
    </font>
    <font>
      <sz val="10"/>
      <color theme="5" tint="-0.249977111117893"/>
      <name val="Calibri"/>
      <family val="2"/>
      <scheme val="minor"/>
    </font>
    <font>
      <b/>
      <i/>
      <sz val="10"/>
      <color theme="1"/>
      <name val="Calibri"/>
      <family val="2"/>
      <scheme val="minor"/>
    </font>
    <font>
      <i/>
      <sz val="10"/>
      <color theme="1"/>
      <name val="Calibri"/>
      <family val="2"/>
      <scheme val="minor"/>
    </font>
    <font>
      <sz val="10"/>
      <color theme="1" tint="4.9989318521683403E-2"/>
      <name val="Calibri"/>
      <family val="2"/>
      <scheme val="minor"/>
    </font>
    <font>
      <b/>
      <sz val="11"/>
      <color rgb="FFEF4135"/>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A3232"/>
        <bgColor indexed="64"/>
      </patternFill>
    </fill>
    <fill>
      <patternFill patternType="solid">
        <fgColor theme="1" tint="0.249977111117893"/>
        <bgColor indexed="64"/>
      </patternFill>
    </fill>
    <fill>
      <patternFill patternType="solid">
        <fgColor theme="5" tint="0.39997558519241921"/>
        <bgColor indexed="64"/>
      </patternFill>
    </fill>
    <fill>
      <patternFill patternType="lightGray">
        <fgColor theme="0" tint="-0.24994659260841701"/>
        <bgColor theme="0"/>
      </patternFill>
    </fill>
    <fill>
      <patternFill patternType="solid">
        <fgColor theme="1" tint="0.34998626667073579"/>
        <bgColor indexed="64"/>
      </patternFill>
    </fill>
    <fill>
      <patternFill patternType="lightGray">
        <fgColor theme="0" tint="-0.24994659260841701"/>
        <bgColor theme="0" tint="-0.14996795556505021"/>
      </patternFill>
    </fill>
    <fill>
      <patternFill patternType="solid">
        <fgColor theme="0" tint="-0.149967955565050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11">
    <xf numFmtId="170" fontId="0" fillId="0" borderId="0"/>
    <xf numFmtId="43" fontId="5" fillId="0" borderId="0" applyFont="0" applyFill="0" applyBorder="0" applyAlignment="0" applyProtection="0"/>
    <xf numFmtId="9" fontId="5" fillId="0" borderId="0" applyFont="0" applyFill="0" applyBorder="0" applyAlignment="0" applyProtection="0"/>
    <xf numFmtId="170" fontId="7" fillId="0" borderId="0"/>
    <xf numFmtId="170" fontId="5" fillId="0" borderId="0"/>
    <xf numFmtId="170" fontId="7" fillId="0" borderId="0"/>
    <xf numFmtId="170" fontId="5" fillId="0" borderId="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320">
    <xf numFmtId="170" fontId="0" fillId="0" borderId="0" xfId="0"/>
    <xf numFmtId="170" fontId="1" fillId="0" borderId="0" xfId="0" applyFont="1"/>
    <xf numFmtId="170" fontId="1" fillId="0" borderId="0" xfId="0" applyFont="1" applyAlignment="1">
      <alignment horizontal="center"/>
    </xf>
    <xf numFmtId="170" fontId="2" fillId="2" borderId="0" xfId="0" applyFont="1" applyFill="1"/>
    <xf numFmtId="170" fontId="1" fillId="2" borderId="0" xfId="0" applyFont="1" applyFill="1"/>
    <xf numFmtId="165" fontId="3" fillId="3" borderId="0" xfId="0" applyNumberFormat="1" applyFont="1" applyFill="1" applyAlignment="1">
      <alignment horizontal="left"/>
    </xf>
    <xf numFmtId="15" fontId="3" fillId="3" borderId="0" xfId="0" applyNumberFormat="1" applyFont="1" applyFill="1" applyAlignment="1">
      <alignment horizontal="left"/>
    </xf>
    <xf numFmtId="165" fontId="4" fillId="2" borderId="0" xfId="0" applyNumberFormat="1" applyFont="1" applyFill="1" applyAlignment="1">
      <alignment horizontal="left"/>
    </xf>
    <xf numFmtId="15" fontId="4" fillId="2" borderId="0" xfId="0" applyNumberFormat="1" applyFont="1" applyFill="1" applyAlignment="1">
      <alignment horizontal="left"/>
    </xf>
    <xf numFmtId="170" fontId="0" fillId="4" borderId="0" xfId="0" applyFill="1"/>
    <xf numFmtId="170" fontId="1" fillId="2" borderId="0" xfId="0" applyFont="1" applyFill="1" applyAlignment="1">
      <alignment horizontal="center"/>
    </xf>
    <xf numFmtId="170" fontId="1" fillId="0" borderId="0" xfId="0" applyFont="1" applyAlignment="1">
      <alignment vertical="center"/>
    </xf>
    <xf numFmtId="170" fontId="1" fillId="0" borderId="0" xfId="0" applyFont="1" applyAlignment="1">
      <alignment horizontal="center" vertical="center"/>
    </xf>
    <xf numFmtId="170" fontId="1" fillId="4" borderId="0" xfId="0" applyFont="1" applyFill="1" applyAlignment="1">
      <alignment vertical="center"/>
    </xf>
    <xf numFmtId="170" fontId="1" fillId="4" borderId="0" xfId="0" applyFont="1" applyFill="1" applyAlignment="1">
      <alignment horizontal="center" vertical="center"/>
    </xf>
    <xf numFmtId="170" fontId="8" fillId="4" borderId="0" xfId="0" applyFont="1" applyFill="1" applyAlignment="1">
      <alignment vertical="center"/>
    </xf>
    <xf numFmtId="170" fontId="8" fillId="4" borderId="0" xfId="0" applyFont="1" applyFill="1" applyAlignment="1">
      <alignment horizontal="center" vertical="center"/>
    </xf>
    <xf numFmtId="170" fontId="1" fillId="4" borderId="0" xfId="0" applyFont="1" applyFill="1" applyAlignment="1">
      <alignment vertical="center" wrapText="1"/>
    </xf>
    <xf numFmtId="170" fontId="1" fillId="4" borderId="0" xfId="0" applyFont="1" applyFill="1" applyBorder="1" applyAlignment="1">
      <alignment vertical="center" wrapText="1"/>
    </xf>
    <xf numFmtId="170" fontId="1" fillId="4" borderId="0" xfId="0" applyFont="1" applyFill="1" applyAlignment="1">
      <alignment horizontal="center" vertical="center" wrapText="1"/>
    </xf>
    <xf numFmtId="170" fontId="1" fillId="4" borderId="0" xfId="0" applyFont="1" applyFill="1" applyBorder="1" applyAlignment="1">
      <alignment vertical="center"/>
    </xf>
    <xf numFmtId="170" fontId="1" fillId="4" borderId="0" xfId="0" applyFont="1" applyFill="1" applyBorder="1" applyAlignment="1">
      <alignment horizontal="left" vertical="center" wrapText="1"/>
    </xf>
    <xf numFmtId="170" fontId="8" fillId="2" borderId="0" xfId="0" applyFont="1" applyFill="1" applyAlignment="1"/>
    <xf numFmtId="170" fontId="8" fillId="2" borderId="0" xfId="0" applyFont="1" applyFill="1" applyAlignment="1">
      <alignment horizontal="center"/>
    </xf>
    <xf numFmtId="170" fontId="1" fillId="4" borderId="0" xfId="0" applyFont="1" applyFill="1"/>
    <xf numFmtId="170" fontId="8" fillId="4" borderId="0" xfId="0" applyFont="1" applyFill="1" applyAlignment="1"/>
    <xf numFmtId="170" fontId="9" fillId="0" borderId="0" xfId="0" applyFont="1" applyAlignment="1">
      <alignment vertical="center"/>
    </xf>
    <xf numFmtId="170" fontId="9" fillId="4" borderId="0" xfId="0" applyFont="1" applyFill="1" applyBorder="1" applyAlignment="1">
      <alignment vertical="center"/>
    </xf>
    <xf numFmtId="170" fontId="9" fillId="0" borderId="0" xfId="0" applyFont="1" applyAlignment="1">
      <alignment horizontal="center" vertical="center"/>
    </xf>
    <xf numFmtId="170" fontId="1" fillId="0" borderId="0" xfId="0" applyFont="1" applyFill="1" applyAlignment="1">
      <alignment horizontal="center" vertical="center"/>
    </xf>
    <xf numFmtId="170" fontId="9" fillId="0" borderId="0" xfId="0" applyFont="1" applyFill="1" applyAlignment="1">
      <alignment horizontal="center" vertical="center"/>
    </xf>
    <xf numFmtId="170" fontId="2" fillId="5" borderId="1" xfId="0" applyFont="1" applyFill="1" applyBorder="1" applyAlignment="1">
      <alignment horizontal="left" vertical="center" wrapText="1"/>
    </xf>
    <xf numFmtId="170" fontId="2" fillId="5" borderId="4" xfId="0" applyFont="1" applyFill="1" applyBorder="1" applyAlignment="1">
      <alignment vertical="center" wrapText="1"/>
    </xf>
    <xf numFmtId="170" fontId="6" fillId="4" borderId="0" xfId="0" applyFont="1" applyFill="1"/>
    <xf numFmtId="170" fontId="6" fillId="2" borderId="0" xfId="0" applyFont="1" applyFill="1"/>
    <xf numFmtId="170" fontId="6" fillId="2" borderId="0" xfId="0" applyFont="1" applyFill="1" applyAlignment="1">
      <alignment horizontal="center"/>
    </xf>
    <xf numFmtId="170" fontId="6" fillId="4" borderId="0" xfId="0" applyFont="1" applyFill="1" applyBorder="1" applyAlignment="1">
      <alignment vertical="center"/>
    </xf>
    <xf numFmtId="170" fontId="11" fillId="0" borderId="0" xfId="0" applyFont="1"/>
    <xf numFmtId="170" fontId="9" fillId="4" borderId="0" xfId="0" applyFont="1" applyFill="1"/>
    <xf numFmtId="170" fontId="9" fillId="0" borderId="0" xfId="0" applyFont="1"/>
    <xf numFmtId="170" fontId="9" fillId="0" borderId="0" xfId="0" applyFont="1" applyAlignment="1">
      <alignment horizontal="center"/>
    </xf>
    <xf numFmtId="170" fontId="12" fillId="4" borderId="0" xfId="0" applyFont="1" applyFill="1" applyAlignment="1"/>
    <xf numFmtId="170" fontId="12" fillId="2" borderId="0" xfId="0" applyFont="1" applyFill="1" applyAlignment="1"/>
    <xf numFmtId="170" fontId="12" fillId="2" borderId="0" xfId="0" applyFont="1" applyFill="1" applyAlignment="1">
      <alignment horizontal="center"/>
    </xf>
    <xf numFmtId="170" fontId="9" fillId="2" borderId="0" xfId="0" applyFont="1" applyFill="1"/>
    <xf numFmtId="170" fontId="9" fillId="2" borderId="0" xfId="0" applyFont="1" applyFill="1" applyAlignment="1">
      <alignment horizontal="center"/>
    </xf>
    <xf numFmtId="170" fontId="10" fillId="4" borderId="0" xfId="0" applyFont="1" applyFill="1"/>
    <xf numFmtId="170" fontId="10" fillId="2" borderId="0" xfId="0" applyFont="1" applyFill="1"/>
    <xf numFmtId="170" fontId="13" fillId="4" borderId="0" xfId="0" applyFont="1" applyFill="1"/>
    <xf numFmtId="170" fontId="13" fillId="2" borderId="0" xfId="0" applyFont="1" applyFill="1"/>
    <xf numFmtId="165" fontId="14" fillId="2" borderId="0" xfId="0" applyNumberFormat="1" applyFont="1" applyFill="1" applyAlignment="1">
      <alignment horizontal="left"/>
    </xf>
    <xf numFmtId="15" fontId="14" fillId="2" borderId="0" xfId="0" applyNumberFormat="1" applyFont="1" applyFill="1" applyAlignment="1">
      <alignment horizontal="left"/>
    </xf>
    <xf numFmtId="170" fontId="9" fillId="0" borderId="0" xfId="0" applyFont="1" applyFill="1" applyBorder="1" applyAlignment="1">
      <alignment vertical="center"/>
    </xf>
    <xf numFmtId="170" fontId="10" fillId="0" borderId="0" xfId="0" applyFont="1" applyAlignment="1">
      <alignment vertical="center"/>
    </xf>
    <xf numFmtId="170" fontId="9" fillId="2" borderId="0" xfId="0" applyFont="1" applyFill="1" applyAlignment="1">
      <alignment wrapText="1"/>
    </xf>
    <xf numFmtId="173" fontId="1" fillId="2" borderId="0" xfId="1" applyNumberFormat="1" applyFont="1" applyFill="1" applyAlignment="1">
      <alignment horizontal="center"/>
    </xf>
    <xf numFmtId="170" fontId="8" fillId="4" borderId="0" xfId="0" applyFont="1" applyFill="1" applyBorder="1" applyAlignment="1">
      <alignment vertical="center"/>
    </xf>
    <xf numFmtId="170" fontId="0" fillId="15" borderId="0" xfId="0" applyFill="1"/>
    <xf numFmtId="170" fontId="0" fillId="0" borderId="0" xfId="0" applyFont="1"/>
    <xf numFmtId="170" fontId="11" fillId="2" borderId="1" xfId="0" applyFont="1" applyFill="1" applyBorder="1"/>
    <xf numFmtId="170" fontId="11" fillId="0" borderId="0" xfId="0" applyFont="1" applyFill="1" applyBorder="1"/>
    <xf numFmtId="170" fontId="0" fillId="0" borderId="1" xfId="0" applyFont="1" applyBorder="1" applyAlignment="1">
      <alignment horizontal="left" vertical="center" wrapText="1"/>
    </xf>
    <xf numFmtId="170" fontId="0" fillId="0" borderId="0" xfId="0" applyFont="1" applyFill="1" applyBorder="1" applyAlignment="1">
      <alignment horizontal="left" vertical="center" wrapText="1"/>
    </xf>
    <xf numFmtId="170" fontId="0" fillId="0" borderId="0" xfId="0" applyFont="1" applyAlignment="1"/>
    <xf numFmtId="1" fontId="9" fillId="4" borderId="0" xfId="0" applyNumberFormat="1" applyFont="1" applyFill="1" applyBorder="1" applyAlignment="1">
      <alignment horizontal="center" vertical="center"/>
    </xf>
    <xf numFmtId="1" fontId="1" fillId="4" borderId="0" xfId="0" applyNumberFormat="1" applyFont="1" applyFill="1" applyBorder="1" applyAlignment="1">
      <alignment vertical="center" wrapText="1"/>
    </xf>
    <xf numFmtId="1" fontId="1" fillId="4" borderId="0" xfId="0" applyNumberFormat="1" applyFont="1" applyFill="1" applyBorder="1" applyAlignment="1">
      <alignment vertical="center"/>
    </xf>
    <xf numFmtId="170" fontId="1" fillId="4" borderId="0" xfId="0" applyFont="1" applyFill="1" applyBorder="1" applyAlignment="1">
      <alignment horizontal="center" vertical="center" wrapText="1"/>
    </xf>
    <xf numFmtId="170" fontId="8" fillId="2" borderId="0" xfId="0" applyFont="1" applyFill="1" applyAlignment="1">
      <alignment horizontal="center" vertical="center"/>
    </xf>
    <xf numFmtId="170" fontId="1" fillId="2" borderId="0" xfId="0" applyFont="1" applyFill="1" applyAlignment="1">
      <alignment horizontal="center" vertical="center"/>
    </xf>
    <xf numFmtId="170" fontId="6" fillId="2" borderId="0" xfId="0" applyFont="1" applyFill="1" applyAlignment="1">
      <alignment horizontal="center" vertical="center"/>
    </xf>
    <xf numFmtId="165" fontId="4" fillId="2" borderId="0" xfId="0" applyNumberFormat="1" applyFont="1" applyFill="1" applyAlignment="1">
      <alignment horizontal="center" vertical="center"/>
    </xf>
    <xf numFmtId="15" fontId="4" fillId="2" borderId="0" xfId="0" applyNumberFormat="1" applyFont="1" applyFill="1" applyAlignment="1">
      <alignment horizontal="center" vertical="center"/>
    </xf>
    <xf numFmtId="170" fontId="1" fillId="4" borderId="0" xfId="0" applyFont="1" applyFill="1" applyBorder="1" applyAlignment="1">
      <alignment horizontal="center" vertical="center"/>
    </xf>
    <xf numFmtId="170" fontId="0" fillId="0" borderId="0" xfId="0" applyFill="1"/>
    <xf numFmtId="170" fontId="11" fillId="0" borderId="0" xfId="0" applyFont="1" applyFill="1"/>
    <xf numFmtId="170" fontId="16" fillId="0" borderId="0" xfId="0" applyFont="1" applyAlignment="1">
      <alignment vertical="top"/>
    </xf>
    <xf numFmtId="170" fontId="16" fillId="0" borderId="0" xfId="0" applyFont="1" applyFill="1" applyAlignment="1">
      <alignment vertical="top"/>
    </xf>
    <xf numFmtId="170" fontId="0" fillId="0" borderId="0" xfId="0" applyFont="1" applyFill="1" applyBorder="1"/>
    <xf numFmtId="170" fontId="19" fillId="0" borderId="0" xfId="0" applyFont="1" applyFill="1" applyBorder="1" applyAlignment="1">
      <alignment horizontal="center" vertical="center" wrapText="1"/>
    </xf>
    <xf numFmtId="170" fontId="0" fillId="0" borderId="0" xfId="0" applyFont="1" applyAlignment="1">
      <alignment horizontal="left" wrapText="1"/>
    </xf>
    <xf numFmtId="170" fontId="0" fillId="0" borderId="0" xfId="0" applyAlignment="1"/>
    <xf numFmtId="170" fontId="11" fillId="0" borderId="0" xfId="0" applyFont="1" applyAlignment="1">
      <alignment horizontal="left"/>
    </xf>
    <xf numFmtId="170" fontId="0" fillId="0" borderId="0" xfId="0" applyFont="1" applyAlignment="1">
      <alignment horizontal="left"/>
    </xf>
    <xf numFmtId="170" fontId="1" fillId="0" borderId="0" xfId="0" applyFont="1" applyFill="1"/>
    <xf numFmtId="170" fontId="1" fillId="0" borderId="0" xfId="0" applyFont="1" applyFill="1" applyAlignment="1">
      <alignment horizontal="center"/>
    </xf>
    <xf numFmtId="170" fontId="15" fillId="17" borderId="0" xfId="0" applyFont="1" applyFill="1"/>
    <xf numFmtId="176" fontId="19" fillId="16" borderId="1" xfId="1" applyNumberFormat="1" applyFont="1" applyFill="1" applyBorder="1" applyAlignment="1">
      <alignment horizontal="center" vertical="center" wrapText="1"/>
    </xf>
    <xf numFmtId="170" fontId="8" fillId="4" borderId="0" xfId="0" applyFont="1" applyFill="1" applyBorder="1" applyAlignment="1">
      <alignment horizontal="center" vertical="center"/>
    </xf>
    <xf numFmtId="2" fontId="19" fillId="16" borderId="0" xfId="0" applyNumberFormat="1" applyFont="1" applyFill="1"/>
    <xf numFmtId="2" fontId="19" fillId="16" borderId="1" xfId="0" applyNumberFormat="1" applyFont="1" applyFill="1" applyBorder="1" applyAlignment="1">
      <alignment horizontal="center" vertical="center" wrapText="1"/>
    </xf>
    <xf numFmtId="0" fontId="0" fillId="0" borderId="0" xfId="0" applyNumberFormat="1"/>
    <xf numFmtId="0" fontId="0" fillId="0" borderId="0" xfId="0" applyNumberFormat="1" applyFont="1"/>
    <xf numFmtId="2" fontId="1" fillId="0" borderId="0" xfId="0" applyNumberFormat="1" applyFont="1" applyFill="1" applyBorder="1" applyAlignment="1">
      <alignment horizontal="left" vertical="center"/>
    </xf>
    <xf numFmtId="168" fontId="1" fillId="0" borderId="0" xfId="0" applyNumberFormat="1" applyFont="1" applyFill="1" applyBorder="1" applyAlignment="1">
      <alignment horizontal="left" vertical="center"/>
    </xf>
    <xf numFmtId="0" fontId="1" fillId="0" borderId="0" xfId="0" applyNumberFormat="1" applyFont="1"/>
    <xf numFmtId="0" fontId="1" fillId="0" borderId="1" xfId="0" applyNumberFormat="1" applyFont="1" applyBorder="1" applyAlignment="1">
      <alignment vertical="center" wrapText="1"/>
    </xf>
    <xf numFmtId="170" fontId="1" fillId="0" borderId="1" xfId="0" applyFont="1" applyBorder="1" applyAlignment="1">
      <alignment vertical="center" wrapText="1"/>
    </xf>
    <xf numFmtId="1" fontId="23" fillId="4"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67" fontId="4" fillId="4" borderId="0" xfId="0" applyNumberFormat="1" applyFont="1" applyFill="1" applyBorder="1" applyAlignment="1">
      <alignment horizontal="right" vertical="center"/>
    </xf>
    <xf numFmtId="1" fontId="1" fillId="4" borderId="0" xfId="0" applyNumberFormat="1" applyFont="1" applyFill="1" applyBorder="1" applyAlignment="1">
      <alignment horizontal="center" vertical="center"/>
    </xf>
    <xf numFmtId="170" fontId="1" fillId="4" borderId="1" xfId="0" applyFont="1" applyFill="1" applyBorder="1" applyAlignment="1">
      <alignment vertical="center" wrapText="1"/>
    </xf>
    <xf numFmtId="173" fontId="24" fillId="16" borderId="1" xfId="1" applyNumberFormat="1" applyFont="1" applyFill="1" applyBorder="1" applyAlignment="1">
      <alignment horizontal="right" vertical="center"/>
    </xf>
    <xf numFmtId="1" fontId="23" fillId="4" borderId="0" xfId="0" applyNumberFormat="1" applyFont="1" applyFill="1" applyBorder="1" applyAlignment="1">
      <alignment horizontal="center" vertical="center"/>
    </xf>
    <xf numFmtId="1" fontId="6" fillId="4" borderId="0" xfId="0" applyNumberFormat="1" applyFont="1" applyFill="1" applyBorder="1" applyAlignment="1">
      <alignment horizontal="center" vertical="center"/>
    </xf>
    <xf numFmtId="1" fontId="25" fillId="14" borderId="0" xfId="0" applyNumberFormat="1" applyFont="1" applyFill="1" applyBorder="1" applyAlignment="1">
      <alignment vertical="center"/>
    </xf>
    <xf numFmtId="170" fontId="20" fillId="0" borderId="0" xfId="0" applyFont="1" applyFill="1" applyBorder="1" applyAlignment="1">
      <alignment vertical="center" wrapText="1"/>
    </xf>
    <xf numFmtId="170" fontId="20" fillId="7" borderId="1" xfId="0" applyFont="1" applyFill="1" applyBorder="1" applyAlignment="1">
      <alignment horizontal="left" vertical="center" wrapText="1"/>
    </xf>
    <xf numFmtId="170" fontId="20" fillId="7" borderId="1" xfId="0" applyFont="1" applyFill="1" applyBorder="1" applyAlignment="1">
      <alignment horizontal="center" vertical="center" wrapText="1"/>
    </xf>
    <xf numFmtId="170" fontId="20" fillId="0" borderId="0" xfId="0" applyFont="1" applyFill="1" applyBorder="1" applyAlignment="1">
      <alignment horizontal="center" vertical="center" wrapText="1"/>
    </xf>
    <xf numFmtId="170" fontId="20" fillId="8" borderId="1" xfId="0" applyFont="1" applyFill="1" applyBorder="1" applyAlignment="1">
      <alignment horizontal="center" vertical="center" wrapText="1"/>
    </xf>
    <xf numFmtId="170" fontId="1" fillId="0" borderId="0" xfId="0" applyFont="1" applyFill="1" applyBorder="1" applyAlignment="1">
      <alignment horizontal="center" vertical="center" wrapText="1"/>
    </xf>
    <xf numFmtId="170" fontId="6" fillId="4" borderId="0" xfId="0" applyFont="1" applyFill="1" applyBorder="1" applyAlignment="1">
      <alignment horizontal="left" vertical="center" wrapText="1"/>
    </xf>
    <xf numFmtId="170" fontId="6" fillId="4" borderId="0" xfId="0" applyFont="1" applyFill="1" applyBorder="1" applyAlignment="1">
      <alignment horizontal="center" vertical="center" wrapText="1"/>
    </xf>
    <xf numFmtId="170" fontId="6" fillId="0" borderId="0" xfId="0" applyFont="1" applyFill="1" applyBorder="1" applyAlignment="1">
      <alignment horizontal="center" vertical="center" wrapText="1"/>
    </xf>
    <xf numFmtId="170" fontId="26" fillId="5" borderId="1" xfId="0" applyFont="1" applyFill="1" applyBorder="1" applyAlignment="1">
      <alignment horizontal="left" vertical="center" wrapText="1"/>
    </xf>
    <xf numFmtId="170" fontId="26" fillId="0" borderId="0" xfId="0" applyFont="1" applyFill="1" applyBorder="1" applyAlignment="1">
      <alignment horizontal="center" vertical="center" wrapText="1"/>
    </xf>
    <xf numFmtId="9" fontId="1" fillId="0" borderId="0" xfId="2" applyFont="1" applyAlignment="1">
      <alignment horizontal="center" vertical="center"/>
    </xf>
    <xf numFmtId="170" fontId="20" fillId="0" borderId="0" xfId="0" applyFont="1" applyFill="1" applyBorder="1" applyAlignment="1">
      <alignment horizontal="center" vertical="center"/>
    </xf>
    <xf numFmtId="170" fontId="20" fillId="11" borderId="1" xfId="0" applyFont="1" applyFill="1" applyBorder="1" applyAlignment="1">
      <alignment horizontal="center" vertical="center"/>
    </xf>
    <xf numFmtId="44" fontId="1" fillId="0" borderId="1" xfId="10" applyFont="1" applyBorder="1" applyAlignment="1">
      <alignment horizontal="center" vertical="center"/>
    </xf>
    <xf numFmtId="9" fontId="1" fillId="6" borderId="1" xfId="2" applyFont="1" applyFill="1" applyBorder="1" applyAlignment="1">
      <alignment horizontal="center" vertical="center"/>
    </xf>
    <xf numFmtId="170" fontId="25" fillId="0" borderId="0" xfId="0" applyFont="1" applyAlignment="1">
      <alignment vertical="center" wrapText="1"/>
    </xf>
    <xf numFmtId="170" fontId="25" fillId="5" borderId="0" xfId="10" applyNumberFormat="1" applyFont="1" applyFill="1" applyBorder="1" applyAlignment="1">
      <alignment horizontal="center" vertical="center"/>
    </xf>
    <xf numFmtId="170" fontId="20" fillId="11" borderId="1" xfId="0" applyFont="1" applyFill="1" applyBorder="1" applyAlignment="1">
      <alignment horizontal="center" vertical="center" wrapText="1"/>
    </xf>
    <xf numFmtId="44" fontId="1" fillId="0" borderId="0" xfId="10" applyFont="1" applyBorder="1" applyAlignment="1">
      <alignment horizontal="center" vertical="center"/>
    </xf>
    <xf numFmtId="9" fontId="1" fillId="0" borderId="0" xfId="2" applyFont="1" applyFill="1" applyBorder="1" applyAlignment="1">
      <alignment horizontal="center" vertical="center"/>
    </xf>
    <xf numFmtId="9" fontId="1" fillId="0" borderId="0" xfId="2" applyFont="1" applyFill="1" applyAlignment="1">
      <alignment horizontal="center" vertical="center"/>
    </xf>
    <xf numFmtId="0" fontId="26" fillId="5" borderId="1" xfId="0" applyNumberFormat="1" applyFont="1" applyFill="1" applyBorder="1" applyAlignment="1">
      <alignment horizontal="center" vertical="center" wrapText="1"/>
    </xf>
    <xf numFmtId="170" fontId="11" fillId="0" borderId="0" xfId="0" applyFont="1" applyAlignment="1">
      <alignment vertical="center"/>
    </xf>
    <xf numFmtId="170" fontId="1" fillId="0" borderId="0" xfId="0" applyFont="1" applyAlignment="1">
      <alignment horizontal="right" vertical="center"/>
    </xf>
    <xf numFmtId="170" fontId="1" fillId="9" borderId="0" xfId="0" applyFont="1" applyFill="1" applyAlignment="1">
      <alignment horizontal="left" vertical="center"/>
    </xf>
    <xf numFmtId="170" fontId="3" fillId="0" borderId="0" xfId="0" applyFont="1" applyFill="1" applyAlignment="1">
      <alignment horizontal="left" vertical="center"/>
    </xf>
    <xf numFmtId="170" fontId="20" fillId="11" borderId="2" xfId="0" applyFont="1" applyFill="1" applyBorder="1" applyAlignment="1">
      <alignment horizontal="center" vertical="center" wrapText="1"/>
    </xf>
    <xf numFmtId="170" fontId="1" fillId="0" borderId="0" xfId="0" applyFont="1" applyFill="1" applyBorder="1" applyAlignment="1">
      <alignment vertical="center"/>
    </xf>
    <xf numFmtId="171" fontId="1" fillId="0" borderId="1" xfId="1" applyNumberFormat="1" applyFont="1" applyBorder="1" applyAlignment="1">
      <alignment horizontal="right" vertical="center"/>
    </xf>
    <xf numFmtId="169" fontId="1" fillId="0" borderId="1" xfId="2" applyNumberFormat="1" applyFont="1" applyBorder="1" applyAlignment="1">
      <alignment horizontal="center" vertical="center"/>
    </xf>
    <xf numFmtId="172" fontId="1" fillId="0" borderId="1" xfId="1" applyNumberFormat="1" applyFont="1" applyBorder="1" applyAlignment="1">
      <alignment horizontal="center" vertical="center"/>
    </xf>
    <xf numFmtId="171" fontId="1" fillId="0" borderId="0" xfId="1" applyNumberFormat="1" applyFont="1" applyBorder="1" applyAlignment="1">
      <alignment horizontal="right" vertical="center"/>
    </xf>
    <xf numFmtId="172" fontId="1" fillId="0" borderId="0" xfId="1" applyNumberFormat="1" applyFont="1" applyBorder="1" applyAlignment="1">
      <alignment horizontal="center" vertical="center"/>
    </xf>
    <xf numFmtId="170" fontId="6" fillId="5" borderId="0" xfId="0" applyFont="1" applyFill="1" applyAlignment="1">
      <alignment vertical="center"/>
    </xf>
    <xf numFmtId="9" fontId="6" fillId="5" borderId="0" xfId="2" applyFont="1" applyFill="1" applyBorder="1" applyAlignment="1">
      <alignment horizontal="center" vertical="center"/>
    </xf>
    <xf numFmtId="172" fontId="6" fillId="5" borderId="0" xfId="10" applyNumberFormat="1" applyFont="1" applyFill="1" applyBorder="1" applyAlignment="1">
      <alignment horizontal="center" vertical="center"/>
    </xf>
    <xf numFmtId="170" fontId="6" fillId="0" borderId="0" xfId="0" applyFont="1" applyAlignment="1">
      <alignment vertical="center"/>
    </xf>
    <xf numFmtId="171" fontId="1" fillId="0" borderId="0" xfId="0" applyNumberFormat="1" applyFont="1" applyAlignment="1">
      <alignment horizontal="center" vertical="center"/>
    </xf>
    <xf numFmtId="170" fontId="1" fillId="0" borderId="0" xfId="0" applyNumberFormat="1" applyFont="1" applyAlignment="1">
      <alignment horizontal="center" vertical="center"/>
    </xf>
    <xf numFmtId="169" fontId="27" fillId="0" borderId="1" xfId="2" applyNumberFormat="1" applyFont="1" applyFill="1" applyBorder="1" applyAlignment="1">
      <alignment horizontal="center" vertical="center"/>
    </xf>
    <xf numFmtId="170" fontId="11" fillId="0" borderId="12" xfId="0" applyFont="1" applyBorder="1" applyAlignment="1">
      <alignment vertical="center"/>
    </xf>
    <xf numFmtId="173" fontId="11" fillId="0" borderId="8" xfId="1" applyNumberFormat="1" applyFont="1" applyBorder="1" applyAlignment="1">
      <alignment horizontal="left" vertical="center"/>
    </xf>
    <xf numFmtId="171" fontId="1" fillId="0" borderId="0" xfId="0" applyNumberFormat="1" applyFont="1" applyAlignment="1">
      <alignment horizontal="left" vertical="center"/>
    </xf>
    <xf numFmtId="170" fontId="1" fillId="0" borderId="0" xfId="0" applyFont="1" applyAlignment="1">
      <alignment vertical="center" wrapText="1"/>
    </xf>
    <xf numFmtId="170" fontId="17" fillId="0" borderId="12" xfId="0" applyFont="1" applyBorder="1" applyAlignment="1">
      <alignment vertical="center"/>
    </xf>
    <xf numFmtId="175" fontId="17" fillId="0" borderId="8" xfId="0" applyNumberFormat="1" applyFont="1" applyBorder="1" applyAlignment="1">
      <alignment horizontal="center" vertical="center"/>
    </xf>
    <xf numFmtId="169" fontId="24" fillId="15" borderId="1" xfId="2" applyNumberFormat="1" applyFont="1" applyFill="1" applyBorder="1" applyAlignment="1">
      <alignment horizontal="center" vertical="center"/>
    </xf>
    <xf numFmtId="170" fontId="26" fillId="0" borderId="0" xfId="0" applyFont="1" applyAlignment="1">
      <alignment horizontal="center" vertical="center" wrapText="1"/>
    </xf>
    <xf numFmtId="174" fontId="1" fillId="0" borderId="0" xfId="0" applyNumberFormat="1" applyFont="1" applyAlignment="1">
      <alignment horizontal="right" vertical="center"/>
    </xf>
    <xf numFmtId="171" fontId="1" fillId="0" borderId="0" xfId="0" applyNumberFormat="1" applyFont="1" applyAlignment="1">
      <alignment horizontal="right" vertical="center"/>
    </xf>
    <xf numFmtId="170" fontId="11" fillId="0" borderId="0" xfId="0" applyFont="1" applyBorder="1" applyAlignment="1">
      <alignment vertical="center"/>
    </xf>
    <xf numFmtId="173" fontId="11" fillId="0" borderId="0" xfId="1" applyNumberFormat="1" applyFont="1" applyBorder="1" applyAlignment="1">
      <alignment horizontal="left" vertical="center"/>
    </xf>
    <xf numFmtId="170" fontId="26" fillId="0" borderId="0" xfId="0" applyFont="1" applyAlignment="1">
      <alignment vertical="center"/>
    </xf>
    <xf numFmtId="170" fontId="26" fillId="0" borderId="13" xfId="0" applyFont="1" applyBorder="1" applyAlignment="1">
      <alignment vertical="center"/>
    </xf>
    <xf numFmtId="169" fontId="1" fillId="9" borderId="13" xfId="2" applyNumberFormat="1" applyFont="1" applyFill="1" applyBorder="1" applyAlignment="1">
      <alignment horizontal="center" vertical="center"/>
    </xf>
    <xf numFmtId="170" fontId="26" fillId="0" borderId="13" xfId="0" applyFont="1" applyBorder="1" applyAlignment="1">
      <alignment vertical="center" wrapText="1"/>
    </xf>
    <xf numFmtId="167" fontId="4" fillId="4" borderId="0" xfId="0" applyNumberFormat="1" applyFont="1" applyFill="1" applyAlignment="1">
      <alignment horizontal="left" vertical="center"/>
    </xf>
    <xf numFmtId="170" fontId="1" fillId="4" borderId="7" xfId="0" applyFont="1" applyFill="1" applyBorder="1" applyAlignment="1">
      <alignment horizontal="center" vertical="center"/>
    </xf>
    <xf numFmtId="170" fontId="1" fillId="4" borderId="4" xfId="0" applyFont="1" applyFill="1" applyBorder="1" applyAlignment="1">
      <alignment horizontal="center" vertical="center"/>
    </xf>
    <xf numFmtId="170" fontId="1" fillId="4" borderId="5" xfId="0" applyFont="1" applyFill="1" applyBorder="1" applyAlignment="1">
      <alignment horizontal="center" vertical="center"/>
    </xf>
    <xf numFmtId="3" fontId="1" fillId="4" borderId="1" xfId="0" applyNumberFormat="1" applyFont="1" applyFill="1" applyBorder="1" applyAlignment="1">
      <alignment horizontal="center" vertical="center"/>
    </xf>
    <xf numFmtId="170" fontId="1" fillId="10" borderId="8" xfId="0" applyFont="1" applyFill="1" applyBorder="1" applyAlignment="1">
      <alignment horizontal="left" vertical="center" wrapText="1"/>
    </xf>
    <xf numFmtId="170" fontId="1" fillId="4" borderId="1" xfId="0" applyFont="1" applyFill="1" applyBorder="1" applyAlignment="1">
      <alignment horizontal="left" vertical="center" wrapText="1"/>
    </xf>
    <xf numFmtId="170" fontId="1" fillId="2" borderId="8" xfId="0" applyFont="1" applyFill="1" applyBorder="1" applyAlignment="1">
      <alignment horizontal="left" vertical="center" wrapText="1"/>
    </xf>
    <xf numFmtId="170" fontId="1" fillId="4" borderId="2" xfId="0" applyFont="1" applyFill="1" applyBorder="1" applyAlignment="1">
      <alignment vertical="center" wrapText="1"/>
    </xf>
    <xf numFmtId="170" fontId="1" fillId="10" borderId="6" xfId="0" applyFont="1" applyFill="1" applyBorder="1" applyAlignment="1">
      <alignment horizontal="left" vertical="center" wrapText="1"/>
    </xf>
    <xf numFmtId="170" fontId="1" fillId="4" borderId="2" xfId="0" applyFont="1" applyFill="1" applyBorder="1" applyAlignment="1">
      <alignment horizontal="left" vertical="center" wrapText="1"/>
    </xf>
    <xf numFmtId="170" fontId="1" fillId="10" borderId="1" xfId="0" applyFont="1" applyFill="1" applyBorder="1" applyAlignment="1">
      <alignment horizontal="left" vertical="center" wrapText="1"/>
    </xf>
    <xf numFmtId="170" fontId="6" fillId="4" borderId="0" xfId="0" applyFont="1" applyFill="1" applyBorder="1" applyAlignment="1">
      <alignment horizontal="left" vertical="center"/>
    </xf>
    <xf numFmtId="3" fontId="1" fillId="4" borderId="0" xfId="0" applyNumberFormat="1" applyFont="1" applyFill="1" applyBorder="1" applyAlignment="1">
      <alignment horizontal="center" vertical="center"/>
    </xf>
    <xf numFmtId="3" fontId="1" fillId="4" borderId="0" xfId="1" applyNumberFormat="1" applyFont="1" applyFill="1" applyBorder="1" applyAlignment="1">
      <alignment horizontal="center" vertical="center"/>
    </xf>
    <xf numFmtId="170" fontId="6" fillId="5" borderId="0" xfId="0" applyFont="1" applyFill="1" applyBorder="1" applyAlignment="1">
      <alignment vertical="center" wrapText="1"/>
    </xf>
    <xf numFmtId="170" fontId="6" fillId="5" borderId="0" xfId="1" applyNumberFormat="1" applyFont="1" applyFill="1" applyBorder="1" applyAlignment="1">
      <alignment horizontal="center" vertical="center"/>
    </xf>
    <xf numFmtId="3" fontId="6" fillId="5" borderId="0" xfId="1" applyNumberFormat="1" applyFont="1" applyFill="1" applyBorder="1" applyAlignment="1">
      <alignment horizontal="center" vertical="center"/>
    </xf>
    <xf numFmtId="170" fontId="3" fillId="4" borderId="1" xfId="0" applyFont="1" applyFill="1" applyBorder="1" applyAlignment="1">
      <alignment horizontal="left" vertical="center" wrapText="1"/>
    </xf>
    <xf numFmtId="170" fontId="1" fillId="4" borderId="6" xfId="0" applyFont="1" applyFill="1" applyBorder="1" applyAlignment="1">
      <alignment horizontal="left" vertical="center" wrapText="1"/>
    </xf>
    <xf numFmtId="170" fontId="1" fillId="12" borderId="1" xfId="0" applyFont="1" applyFill="1" applyBorder="1" applyAlignment="1">
      <alignment horizontal="left" vertical="center" wrapText="1"/>
    </xf>
    <xf numFmtId="170" fontId="1" fillId="13" borderId="1" xfId="0" applyFont="1" applyFill="1" applyBorder="1" applyAlignment="1">
      <alignment horizontal="left" vertical="center" wrapText="1"/>
    </xf>
    <xf numFmtId="170" fontId="1" fillId="12" borderId="1" xfId="0" applyFont="1" applyFill="1" applyBorder="1" applyAlignment="1">
      <alignment vertical="center" wrapText="1"/>
    </xf>
    <xf numFmtId="170" fontId="20" fillId="11" borderId="1" xfId="0" applyFont="1" applyFill="1" applyBorder="1" applyAlignment="1">
      <alignment horizontal="center" vertical="center" wrapText="1"/>
    </xf>
    <xf numFmtId="170" fontId="6" fillId="0" borderId="0" xfId="0" applyFont="1" applyFill="1" applyBorder="1" applyAlignment="1">
      <alignment vertical="center" wrapText="1"/>
    </xf>
    <xf numFmtId="172" fontId="1" fillId="0" borderId="0" xfId="1" applyNumberFormat="1" applyFont="1" applyFill="1" applyBorder="1" applyAlignment="1">
      <alignment horizontal="center" vertical="center"/>
    </xf>
    <xf numFmtId="170" fontId="1" fillId="0" borderId="0" xfId="0" applyFont="1" applyFill="1" applyAlignment="1">
      <alignment vertical="center"/>
    </xf>
    <xf numFmtId="170" fontId="6" fillId="0" borderId="0" xfId="0" applyFont="1" applyFill="1" applyAlignment="1">
      <alignment vertical="center"/>
    </xf>
    <xf numFmtId="170" fontId="16" fillId="0" borderId="0" xfId="0" applyFont="1" applyAlignment="1">
      <alignment vertical="center"/>
    </xf>
    <xf numFmtId="170" fontId="10" fillId="0" borderId="0" xfId="0" applyFont="1" applyFill="1" applyAlignment="1">
      <alignment vertical="center"/>
    </xf>
    <xf numFmtId="171" fontId="6" fillId="0" borderId="0" xfId="1" applyNumberFormat="1" applyFont="1" applyFill="1" applyBorder="1" applyAlignment="1">
      <alignment horizontal="right" vertical="center"/>
    </xf>
    <xf numFmtId="9" fontId="6" fillId="0" borderId="0" xfId="2" applyFont="1" applyFill="1" applyBorder="1" applyAlignment="1">
      <alignment horizontal="center" vertical="center"/>
    </xf>
    <xf numFmtId="172" fontId="6" fillId="0" borderId="0" xfId="10" applyNumberFormat="1" applyFont="1" applyFill="1" applyBorder="1" applyAlignment="1">
      <alignment horizontal="center" vertical="center"/>
    </xf>
    <xf numFmtId="0" fontId="0" fillId="0" borderId="0" xfId="0" applyNumberFormat="1" applyAlignment="1">
      <alignment horizontal="center"/>
    </xf>
    <xf numFmtId="0" fontId="11" fillId="0" borderId="0" xfId="0" applyNumberFormat="1" applyFont="1" applyAlignment="1">
      <alignment horizontal="center"/>
    </xf>
    <xf numFmtId="0" fontId="11" fillId="0" borderId="0" xfId="0" applyNumberFormat="1" applyFont="1" applyAlignment="1">
      <alignment wrapText="1"/>
    </xf>
    <xf numFmtId="0" fontId="16" fillId="0" borderId="0" xfId="0" applyNumberFormat="1" applyFont="1" applyAlignment="1">
      <alignment horizontal="center" vertical="top"/>
    </xf>
    <xf numFmtId="0" fontId="16" fillId="0" borderId="0" xfId="0" applyNumberFormat="1" applyFont="1" applyAlignment="1">
      <alignment vertical="top" wrapText="1"/>
    </xf>
    <xf numFmtId="170" fontId="28" fillId="4" borderId="0" xfId="0" applyFont="1" applyFill="1" applyAlignment="1">
      <alignment vertical="center"/>
    </xf>
    <xf numFmtId="170" fontId="28" fillId="4" borderId="0" xfId="0" applyFont="1" applyFill="1" applyAlignment="1">
      <alignment horizontal="center" vertical="center"/>
    </xf>
    <xf numFmtId="170" fontId="28" fillId="4" borderId="0" xfId="0" applyFont="1" applyFill="1" applyBorder="1" applyAlignment="1">
      <alignment vertical="center"/>
    </xf>
    <xf numFmtId="170" fontId="0" fillId="0" borderId="0" xfId="0" applyFont="1" applyFill="1"/>
    <xf numFmtId="170" fontId="0" fillId="0" borderId="0" xfId="0" applyFont="1" applyFill="1" applyAlignment="1">
      <alignment horizontal="center"/>
    </xf>
    <xf numFmtId="170" fontId="1" fillId="0" borderId="0" xfId="0" applyFont="1" applyBorder="1" applyAlignment="1">
      <alignment vertical="center"/>
    </xf>
    <xf numFmtId="174" fontId="6" fillId="0" borderId="0" xfId="10" applyNumberFormat="1" applyFont="1" applyFill="1" applyBorder="1" applyAlignment="1">
      <alignment horizontal="center" vertical="center"/>
    </xf>
    <xf numFmtId="43" fontId="0" fillId="0" borderId="0" xfId="1" applyFont="1"/>
    <xf numFmtId="0" fontId="15" fillId="8" borderId="0" xfId="0" applyNumberFormat="1" applyFont="1" applyFill="1" applyAlignment="1">
      <alignment horizontal="left"/>
    </xf>
    <xf numFmtId="170" fontId="0" fillId="0" borderId="0" xfId="0" applyAlignment="1">
      <alignment horizontal="left" wrapText="1"/>
    </xf>
    <xf numFmtId="170" fontId="0" fillId="0" borderId="0" xfId="0" applyFont="1" applyAlignment="1">
      <alignment horizontal="left" wrapText="1"/>
    </xf>
    <xf numFmtId="170" fontId="18" fillId="0" borderId="0" xfId="0" applyFont="1" applyFill="1" applyAlignment="1">
      <alignment horizontal="left" wrapText="1"/>
    </xf>
    <xf numFmtId="170" fontId="0" fillId="0" borderId="0" xfId="0" applyFont="1" applyAlignment="1">
      <alignment wrapText="1"/>
    </xf>
    <xf numFmtId="170" fontId="0" fillId="0" borderId="0" xfId="0" applyFont="1" applyAlignment="1">
      <alignment horizontal="left" vertical="top" wrapText="1"/>
    </xf>
    <xf numFmtId="170" fontId="20" fillId="7" borderId="0" xfId="0" applyFont="1" applyFill="1" applyBorder="1" applyAlignment="1">
      <alignment horizontal="left" vertical="center" wrapText="1"/>
    </xf>
    <xf numFmtId="170" fontId="20" fillId="8" borderId="0" xfId="0" applyFont="1" applyFill="1" applyAlignment="1">
      <alignment horizontal="center" vertical="center"/>
    </xf>
    <xf numFmtId="170" fontId="20" fillId="11" borderId="1" xfId="0" applyFont="1" applyFill="1" applyBorder="1" applyAlignment="1">
      <alignment horizontal="center" vertical="center"/>
    </xf>
    <xf numFmtId="170" fontId="20" fillId="11" borderId="1" xfId="0" applyFont="1" applyFill="1" applyBorder="1" applyAlignment="1">
      <alignment horizontal="center" vertical="center" wrapText="1"/>
    </xf>
    <xf numFmtId="170" fontId="20" fillId="11" borderId="11" xfId="0" applyFont="1" applyFill="1" applyBorder="1" applyAlignment="1">
      <alignment horizontal="center" vertical="center" wrapText="1"/>
    </xf>
    <xf numFmtId="170" fontId="20" fillId="11" borderId="10" xfId="0" applyFont="1" applyFill="1" applyBorder="1" applyAlignment="1">
      <alignment horizontal="center" vertical="center" wrapText="1"/>
    </xf>
    <xf numFmtId="170" fontId="20" fillId="11" borderId="6" xfId="0" applyFont="1" applyFill="1" applyBorder="1" applyAlignment="1">
      <alignment horizontal="center" vertical="center" wrapText="1"/>
    </xf>
    <xf numFmtId="170" fontId="1" fillId="0" borderId="11" xfId="0" applyFont="1" applyBorder="1" applyAlignment="1">
      <alignment horizontal="left" vertical="center" wrapText="1"/>
    </xf>
    <xf numFmtId="170" fontId="1" fillId="0" borderId="10" xfId="0" applyFont="1" applyBorder="1" applyAlignment="1">
      <alignment horizontal="left" vertical="center" wrapText="1"/>
    </xf>
    <xf numFmtId="170" fontId="1" fillId="0" borderId="6" xfId="0" applyFont="1" applyBorder="1" applyAlignment="1">
      <alignment horizontal="left" vertical="center" wrapText="1"/>
    </xf>
    <xf numFmtId="170" fontId="1" fillId="0" borderId="9" xfId="0" applyFont="1" applyBorder="1" applyAlignment="1">
      <alignment horizontal="left" vertical="center" wrapText="1"/>
    </xf>
    <xf numFmtId="170" fontId="1" fillId="0" borderId="0" xfId="0" applyFont="1" applyBorder="1" applyAlignment="1">
      <alignment horizontal="left" vertical="center" wrapText="1"/>
    </xf>
    <xf numFmtId="170" fontId="1" fillId="0" borderId="14" xfId="0" applyFont="1" applyBorder="1" applyAlignment="1">
      <alignment horizontal="left" vertical="center" wrapText="1"/>
    </xf>
    <xf numFmtId="170" fontId="1" fillId="0" borderId="5" xfId="0" applyFont="1" applyBorder="1" applyAlignment="1">
      <alignment horizontal="left" vertical="center" wrapText="1"/>
    </xf>
    <xf numFmtId="170" fontId="1" fillId="0" borderId="13" xfId="0" applyFont="1" applyBorder="1" applyAlignment="1">
      <alignment horizontal="left" vertical="center" wrapText="1"/>
    </xf>
    <xf numFmtId="170" fontId="1" fillId="0" borderId="7" xfId="0" applyFont="1" applyBorder="1" applyAlignment="1">
      <alignment horizontal="left" vertical="center" wrapText="1"/>
    </xf>
    <xf numFmtId="173" fontId="1" fillId="0" borderId="1" xfId="1" applyNumberFormat="1" applyFont="1" applyBorder="1" applyAlignment="1">
      <alignment horizontal="center" vertical="center"/>
    </xf>
    <xf numFmtId="170" fontId="20" fillId="11" borderId="9" xfId="0" applyFont="1" applyFill="1" applyBorder="1" applyAlignment="1">
      <alignment horizontal="center" vertical="center" wrapText="1"/>
    </xf>
    <xf numFmtId="170" fontId="20" fillId="11" borderId="0" xfId="0" applyFont="1" applyFill="1" applyBorder="1" applyAlignment="1">
      <alignment horizontal="center" vertical="center" wrapText="1"/>
    </xf>
    <xf numFmtId="172" fontId="6" fillId="5" borderId="0" xfId="10" applyNumberFormat="1" applyFont="1" applyFill="1" applyBorder="1" applyAlignment="1">
      <alignment horizontal="center" vertical="center"/>
    </xf>
    <xf numFmtId="172" fontId="24" fillId="15" borderId="1" xfId="1" applyNumberFormat="1" applyFont="1" applyFill="1" applyBorder="1" applyAlignment="1">
      <alignment horizontal="center" vertical="center"/>
    </xf>
    <xf numFmtId="170" fontId="8" fillId="4" borderId="0" xfId="0" applyFont="1" applyFill="1" applyBorder="1" applyAlignment="1">
      <alignment horizontal="center" vertical="center"/>
    </xf>
    <xf numFmtId="170" fontId="6" fillId="14" borderId="2" xfId="0" applyFont="1" applyFill="1" applyBorder="1" applyAlignment="1">
      <alignment horizontal="center" vertical="center"/>
    </xf>
    <xf numFmtId="170" fontId="6" fillId="14" borderId="4" xfId="0" applyFont="1" applyFill="1" applyBorder="1" applyAlignment="1">
      <alignment horizontal="center" vertical="center"/>
    </xf>
    <xf numFmtId="170" fontId="6" fillId="9" borderId="2" xfId="0" applyFont="1" applyFill="1" applyBorder="1" applyAlignment="1">
      <alignment horizontal="center" vertical="center"/>
    </xf>
    <xf numFmtId="170" fontId="6" fillId="9" borderId="4" xfId="0" applyFont="1" applyFill="1" applyBorder="1" applyAlignment="1">
      <alignment horizontal="center" vertical="center"/>
    </xf>
    <xf numFmtId="170" fontId="20" fillId="7" borderId="2" xfId="0" applyFont="1" applyFill="1" applyBorder="1" applyAlignment="1">
      <alignment horizontal="center" vertical="center" wrapText="1"/>
    </xf>
    <xf numFmtId="170" fontId="20" fillId="7" borderId="4" xfId="0" applyFont="1" applyFill="1" applyBorder="1" applyAlignment="1">
      <alignment horizontal="center" vertical="center" wrapText="1"/>
    </xf>
    <xf numFmtId="170" fontId="1" fillId="10" borderId="2" xfId="0" applyFont="1" applyFill="1" applyBorder="1" applyAlignment="1">
      <alignment horizontal="left" vertical="center" wrapText="1"/>
    </xf>
    <xf numFmtId="170" fontId="1" fillId="10" borderId="4" xfId="0" applyFont="1" applyFill="1" applyBorder="1" applyAlignment="1">
      <alignment horizontal="left" vertical="center" wrapText="1"/>
    </xf>
    <xf numFmtId="0" fontId="6" fillId="4" borderId="12" xfId="0" applyNumberFormat="1" applyFont="1" applyFill="1" applyBorder="1" applyAlignment="1">
      <alignment horizontal="center" vertical="center"/>
    </xf>
    <xf numFmtId="0" fontId="6" fillId="4" borderId="8" xfId="0" applyNumberFormat="1" applyFont="1" applyFill="1" applyBorder="1" applyAlignment="1">
      <alignment horizontal="center" vertical="center"/>
    </xf>
    <xf numFmtId="170" fontId="1" fillId="10" borderId="2" xfId="0" applyFont="1" applyFill="1" applyBorder="1" applyAlignment="1">
      <alignment horizontal="center" vertical="center" wrapText="1"/>
    </xf>
    <xf numFmtId="170" fontId="1" fillId="10" borderId="3" xfId="0" applyFont="1" applyFill="1" applyBorder="1" applyAlignment="1">
      <alignment horizontal="center" vertical="center" wrapText="1"/>
    </xf>
    <xf numFmtId="170" fontId="1" fillId="10" borderId="4" xfId="0" applyFont="1" applyFill="1" applyBorder="1" applyAlignment="1">
      <alignment horizontal="center" vertical="center" wrapText="1"/>
    </xf>
    <xf numFmtId="170" fontId="1" fillId="12" borderId="2" xfId="0" applyFont="1" applyFill="1" applyBorder="1" applyAlignment="1">
      <alignment horizontal="left" vertical="center" wrapText="1"/>
    </xf>
    <xf numFmtId="170" fontId="1" fillId="12" borderId="4" xfId="0" applyFont="1" applyFill="1" applyBorder="1" applyAlignment="1">
      <alignment horizontal="left" vertical="center" wrapText="1"/>
    </xf>
    <xf numFmtId="170" fontId="2" fillId="5" borderId="2" xfId="0" applyFont="1" applyFill="1" applyBorder="1" applyAlignment="1">
      <alignment horizontal="left" vertical="center" wrapText="1"/>
    </xf>
    <xf numFmtId="170" fontId="2" fillId="5" borderId="4" xfId="0" applyFont="1" applyFill="1" applyBorder="1" applyAlignment="1">
      <alignment horizontal="left" vertical="center" wrapText="1"/>
    </xf>
    <xf numFmtId="170" fontId="2" fillId="5" borderId="2" xfId="0" applyFont="1" applyFill="1" applyBorder="1" applyAlignment="1">
      <alignment horizontal="center" vertical="center" wrapText="1"/>
    </xf>
    <xf numFmtId="170" fontId="2" fillId="5" borderId="4" xfId="0" applyFont="1" applyFill="1" applyBorder="1" applyAlignment="1">
      <alignment horizontal="center" vertical="center" wrapText="1"/>
    </xf>
    <xf numFmtId="170" fontId="1" fillId="4" borderId="2" xfId="0" applyFont="1" applyFill="1" applyBorder="1" applyAlignment="1">
      <alignment horizontal="left" vertical="center" wrapText="1"/>
    </xf>
    <xf numFmtId="170" fontId="1" fillId="4" borderId="3" xfId="0" applyFont="1" applyFill="1" applyBorder="1" applyAlignment="1">
      <alignment horizontal="left" vertical="center" wrapText="1"/>
    </xf>
    <xf numFmtId="170" fontId="1" fillId="4" borderId="4" xfId="0" applyFont="1" applyFill="1" applyBorder="1" applyAlignment="1">
      <alignment horizontal="left" vertical="center" wrapText="1"/>
    </xf>
    <xf numFmtId="170" fontId="1" fillId="0" borderId="0" xfId="0" applyNumberFormat="1" applyFont="1" applyAlignment="1">
      <alignment horizontal="left" vertical="center"/>
    </xf>
    <xf numFmtId="170" fontId="1" fillId="0" borderId="0" xfId="0" applyFont="1" applyAlignment="1">
      <alignment horizontal="left" vertical="center"/>
    </xf>
    <xf numFmtId="0" fontId="0" fillId="0" borderId="8" xfId="0" applyNumberFormat="1" applyFont="1" applyBorder="1"/>
    <xf numFmtId="169" fontId="27" fillId="0" borderId="12" xfId="2" applyNumberFormat="1" applyFont="1" applyFill="1" applyBorder="1" applyAlignment="1">
      <alignment horizontal="center" vertical="center"/>
    </xf>
    <xf numFmtId="169" fontId="27" fillId="0" borderId="15" xfId="2" applyNumberFormat="1" applyFont="1" applyFill="1" applyBorder="1" applyAlignment="1">
      <alignment horizontal="center" vertical="center"/>
    </xf>
    <xf numFmtId="169" fontId="27" fillId="0" borderId="8" xfId="2" applyNumberFormat="1" applyFont="1" applyFill="1" applyBorder="1" applyAlignment="1">
      <alignment horizontal="center" vertical="center"/>
    </xf>
    <xf numFmtId="170" fontId="9" fillId="0" borderId="0" xfId="0" applyFont="1" applyFill="1" applyAlignment="1">
      <alignment vertical="center"/>
    </xf>
    <xf numFmtId="170" fontId="26" fillId="0" borderId="0" xfId="0" applyFont="1" applyFill="1" applyBorder="1" applyAlignment="1">
      <alignment vertical="center"/>
    </xf>
    <xf numFmtId="169" fontId="1" fillId="0" borderId="0" xfId="2" applyNumberFormat="1" applyFont="1" applyFill="1" applyBorder="1" applyAlignment="1">
      <alignment horizontal="center" vertical="center"/>
    </xf>
    <xf numFmtId="170" fontId="1" fillId="0" borderId="0" xfId="0" applyNumberFormat="1" applyFont="1" applyFill="1" applyAlignment="1">
      <alignment horizontal="left" vertical="center"/>
    </xf>
    <xf numFmtId="171" fontId="0" fillId="0" borderId="0" xfId="0" applyNumberFormat="1" applyFont="1" applyAlignment="1">
      <alignment horizontal="left" vertical="center"/>
    </xf>
    <xf numFmtId="9" fontId="6" fillId="5" borderId="0" xfId="2" applyFont="1" applyFill="1" applyBorder="1" applyAlignment="1">
      <alignment horizontal="center" vertical="center"/>
    </xf>
    <xf numFmtId="170" fontId="26" fillId="0" borderId="0" xfId="0" applyFont="1" applyFill="1" applyBorder="1" applyAlignment="1">
      <alignment horizontal="center" vertical="center"/>
    </xf>
    <xf numFmtId="174" fontId="1" fillId="0" borderId="1" xfId="1" applyNumberFormat="1" applyFont="1" applyBorder="1" applyAlignment="1">
      <alignment horizontal="right" vertical="center"/>
    </xf>
    <xf numFmtId="185" fontId="6" fillId="5" borderId="0" xfId="1" applyNumberFormat="1" applyFont="1" applyFill="1" applyBorder="1" applyAlignment="1">
      <alignment horizontal="center" vertical="center"/>
    </xf>
    <xf numFmtId="185" fontId="6" fillId="5" borderId="0" xfId="1" applyNumberFormat="1" applyFont="1" applyFill="1" applyBorder="1" applyAlignment="1">
      <alignment horizontal="right" vertical="center"/>
    </xf>
    <xf numFmtId="177" fontId="1" fillId="0" borderId="0" xfId="0" applyNumberFormat="1" applyFont="1" applyAlignment="1">
      <alignment vertical="center"/>
    </xf>
    <xf numFmtId="185" fontId="1" fillId="0" borderId="1" xfId="1" applyNumberFormat="1" applyFont="1" applyBorder="1" applyAlignment="1">
      <alignment horizontal="center" vertical="center"/>
    </xf>
    <xf numFmtId="185" fontId="1" fillId="0" borderId="0" xfId="0" applyNumberFormat="1" applyFont="1" applyAlignment="1">
      <alignment vertical="center"/>
    </xf>
    <xf numFmtId="185" fontId="6" fillId="5" borderId="0" xfId="10" applyNumberFormat="1" applyFont="1" applyFill="1" applyBorder="1" applyAlignment="1">
      <alignment horizontal="center" vertical="center"/>
    </xf>
    <xf numFmtId="185" fontId="1" fillId="0" borderId="1" xfId="1" applyNumberFormat="1" applyFont="1" applyBorder="1" applyAlignment="1">
      <alignment horizontal="right" vertical="center"/>
    </xf>
    <xf numFmtId="185" fontId="1" fillId="0" borderId="0" xfId="1" applyNumberFormat="1" applyFont="1" applyBorder="1" applyAlignment="1">
      <alignment horizontal="right" vertical="center"/>
    </xf>
    <xf numFmtId="170" fontId="26" fillId="0" borderId="0" xfId="0" applyFont="1" applyFill="1" applyAlignment="1">
      <alignment horizontal="center" vertical="center" wrapText="1"/>
    </xf>
    <xf numFmtId="185" fontId="6" fillId="5" borderId="0" xfId="1" applyNumberFormat="1" applyFont="1" applyFill="1" applyBorder="1" applyAlignment="1">
      <alignment horizontal="center" vertical="center"/>
    </xf>
    <xf numFmtId="170" fontId="1" fillId="5" borderId="0" xfId="0" applyFont="1" applyFill="1" applyAlignment="1">
      <alignment horizontal="center" vertical="center" wrapText="1"/>
    </xf>
    <xf numFmtId="3" fontId="1" fillId="5" borderId="1" xfId="0" applyNumberFormat="1" applyFont="1" applyFill="1" applyBorder="1" applyAlignment="1">
      <alignment horizontal="center" vertical="center"/>
    </xf>
    <xf numFmtId="177" fontId="1" fillId="4" borderId="0" xfId="0" applyNumberFormat="1" applyFont="1" applyFill="1" applyAlignment="1">
      <alignment horizontal="center" vertical="center" wrapText="1"/>
    </xf>
    <xf numFmtId="177" fontId="1" fillId="5" borderId="1" xfId="0" applyNumberFormat="1" applyFont="1" applyFill="1" applyBorder="1" applyAlignment="1">
      <alignment horizontal="center" vertical="center"/>
    </xf>
    <xf numFmtId="177" fontId="1" fillId="4" borderId="1" xfId="0" applyNumberFormat="1" applyFont="1" applyFill="1" applyBorder="1" applyAlignment="1">
      <alignment horizontal="center" vertical="center"/>
    </xf>
    <xf numFmtId="177" fontId="1" fillId="0" borderId="0" xfId="0" applyNumberFormat="1" applyFont="1" applyFill="1" applyAlignment="1">
      <alignment horizontal="center" vertical="center" wrapText="1"/>
    </xf>
    <xf numFmtId="177" fontId="1" fillId="0" borderId="1" xfId="0" applyNumberFormat="1" applyFont="1" applyFill="1" applyBorder="1" applyAlignment="1">
      <alignment horizontal="center" vertical="center"/>
    </xf>
    <xf numFmtId="0" fontId="1" fillId="4" borderId="0" xfId="0" applyNumberFormat="1" applyFont="1" applyFill="1" applyAlignment="1">
      <alignment horizontal="center" vertical="center" wrapText="1"/>
    </xf>
    <xf numFmtId="0" fontId="1" fillId="0"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0" borderId="0" xfId="0" applyNumberFormat="1" applyFont="1" applyFill="1" applyAlignment="1">
      <alignment horizontal="center" vertical="center" wrapText="1"/>
    </xf>
    <xf numFmtId="177" fontId="1" fillId="0" borderId="1" xfId="10" applyNumberFormat="1" applyFont="1" applyBorder="1" applyAlignment="1">
      <alignment horizontal="center" vertical="center"/>
    </xf>
    <xf numFmtId="177" fontId="25" fillId="5" borderId="0" xfId="10" applyNumberFormat="1" applyFont="1" applyFill="1" applyBorder="1" applyAlignment="1">
      <alignment horizontal="center" vertical="center"/>
    </xf>
    <xf numFmtId="177" fontId="25" fillId="5" borderId="0" xfId="1" applyNumberFormat="1" applyFont="1" applyFill="1" applyBorder="1" applyAlignment="1">
      <alignment horizontal="right" vertical="center"/>
    </xf>
    <xf numFmtId="177" fontId="1" fillId="0" borderId="0" xfId="10" applyNumberFormat="1" applyFont="1" applyFill="1" applyBorder="1" applyAlignment="1">
      <alignment horizontal="center" vertical="center"/>
    </xf>
    <xf numFmtId="177" fontId="1" fillId="0" borderId="0" xfId="0" applyNumberFormat="1" applyFont="1" applyAlignment="1">
      <alignment horizontal="center" vertical="center"/>
    </xf>
    <xf numFmtId="177" fontId="1" fillId="0" borderId="0" xfId="0" applyNumberFormat="1" applyFont="1" applyFill="1" applyAlignment="1">
      <alignment horizontal="center" vertical="center"/>
    </xf>
    <xf numFmtId="177" fontId="25" fillId="0" borderId="0" xfId="10" applyNumberFormat="1" applyFont="1" applyFill="1" applyBorder="1" applyAlignment="1">
      <alignment horizontal="center" vertical="center"/>
    </xf>
    <xf numFmtId="185" fontId="1" fillId="0" borderId="1" xfId="10" applyNumberFormat="1" applyFont="1" applyBorder="1" applyAlignment="1">
      <alignment vertical="center"/>
    </xf>
    <xf numFmtId="185" fontId="1" fillId="0" borderId="0" xfId="10" applyNumberFormat="1" applyFont="1" applyFill="1" applyBorder="1" applyAlignment="1">
      <alignment horizontal="center" vertical="center"/>
    </xf>
    <xf numFmtId="185" fontId="1" fillId="0" borderId="1" xfId="10" applyNumberFormat="1" applyFont="1" applyBorder="1" applyAlignment="1">
      <alignment horizontal="center" vertical="center"/>
    </xf>
    <xf numFmtId="185" fontId="1" fillId="0" borderId="0" xfId="0" applyNumberFormat="1" applyFont="1" applyAlignment="1">
      <alignment horizontal="center" vertical="center"/>
    </xf>
    <xf numFmtId="185" fontId="1" fillId="0" borderId="0" xfId="0" applyNumberFormat="1" applyFont="1" applyFill="1" applyAlignment="1">
      <alignment horizontal="center" vertical="center"/>
    </xf>
    <xf numFmtId="185" fontId="25" fillId="5" borderId="0" xfId="10" applyNumberFormat="1" applyFont="1" applyFill="1" applyBorder="1" applyAlignment="1">
      <alignment horizontal="center" vertical="center"/>
    </xf>
    <xf numFmtId="185" fontId="25" fillId="0" borderId="0" xfId="10" applyNumberFormat="1" applyFont="1" applyFill="1" applyBorder="1" applyAlignment="1">
      <alignment horizontal="center" vertical="center"/>
    </xf>
    <xf numFmtId="185" fontId="25" fillId="5" borderId="0" xfId="1" applyNumberFormat="1" applyFont="1" applyFill="1" applyBorder="1" applyAlignment="1">
      <alignment horizontal="right" vertical="center"/>
    </xf>
    <xf numFmtId="177" fontId="1" fillId="0" borderId="1" xfId="10" applyNumberFormat="1" applyFont="1" applyBorder="1" applyAlignment="1">
      <alignment horizontal="left" vertical="center"/>
    </xf>
    <xf numFmtId="185" fontId="1" fillId="0" borderId="1" xfId="10" applyNumberFormat="1" applyFont="1" applyBorder="1" applyAlignment="1">
      <alignment horizontal="left" vertical="center"/>
    </xf>
    <xf numFmtId="185" fontId="1" fillId="0" borderId="0" xfId="10" applyNumberFormat="1" applyFont="1" applyBorder="1" applyAlignment="1">
      <alignment horizontal="center" vertical="center"/>
    </xf>
    <xf numFmtId="177" fontId="24" fillId="15" borderId="1" xfId="1" applyNumberFormat="1" applyFont="1" applyFill="1" applyBorder="1" applyAlignment="1">
      <alignment horizontal="right" vertical="center"/>
    </xf>
    <xf numFmtId="185" fontId="1" fillId="4" borderId="1" xfId="0" applyNumberFormat="1" applyFont="1" applyFill="1" applyBorder="1" applyAlignment="1">
      <alignment horizontal="right" vertical="center"/>
    </xf>
    <xf numFmtId="185" fontId="1" fillId="4" borderId="0" xfId="0" applyNumberFormat="1" applyFont="1" applyFill="1" applyBorder="1" applyAlignment="1">
      <alignment vertical="center"/>
    </xf>
    <xf numFmtId="185" fontId="25" fillId="14" borderId="0" xfId="0" applyNumberFormat="1" applyFont="1" applyFill="1" applyBorder="1" applyAlignment="1">
      <alignment vertical="center"/>
    </xf>
    <xf numFmtId="185" fontId="1" fillId="4" borderId="0" xfId="0" applyNumberFormat="1" applyFont="1" applyFill="1" applyBorder="1" applyAlignment="1">
      <alignment vertical="center" wrapText="1"/>
    </xf>
    <xf numFmtId="185" fontId="1" fillId="4" borderId="0" xfId="0" applyNumberFormat="1" applyFont="1" applyFill="1" applyAlignment="1">
      <alignment vertical="center" wrapText="1"/>
    </xf>
    <xf numFmtId="168" fontId="1" fillId="4" borderId="0" xfId="0" applyNumberFormat="1" applyFont="1" applyFill="1" applyBorder="1" applyAlignment="1">
      <alignment vertical="center"/>
    </xf>
  </cellXfs>
  <cellStyles count="11">
    <cellStyle name="Comma" xfId="1" builtinId="3"/>
    <cellStyle name="Comma 2" xfId="9" xr:uid="{00000000-0005-0000-0000-000001000000}"/>
    <cellStyle name="Comma 3" xfId="8" xr:uid="{00000000-0005-0000-0000-000002000000}"/>
    <cellStyle name="Comma 4" xfId="7" xr:uid="{00000000-0005-0000-0000-000003000000}"/>
    <cellStyle name="Currency" xfId="10" builtinId="4"/>
    <cellStyle name="Normal" xfId="0" builtinId="0"/>
    <cellStyle name="Normal 2" xfId="3" xr:uid="{00000000-0005-0000-0000-000006000000}"/>
    <cellStyle name="Normal 73" xfId="5" xr:uid="{00000000-0005-0000-0000-000007000000}"/>
    <cellStyle name="Normal 75" xfId="6" xr:uid="{00000000-0005-0000-0000-000008000000}"/>
    <cellStyle name="Normal 76" xfId="4" xr:uid="{00000000-0005-0000-0000-000009000000}"/>
    <cellStyle name="Percent" xfId="2" builtinId="5"/>
  </cellStyles>
  <dxfs count="7">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EF4135"/>
      <color rgb="FFFA3232"/>
      <color rgb="FFF2DCDB"/>
      <color rgb="FFFF66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Trade-Offs'!$B$24:$B$32</c:f>
              <c:strCache>
                <c:ptCount val="9"/>
                <c:pt idx="0">
                  <c:v>Higher Education Institute</c:v>
                </c:pt>
                <c:pt idx="1">
                  <c:v>Science Council</c:v>
                </c:pt>
                <c:pt idx="2">
                  <c:v>National Department</c:v>
                </c:pt>
                <c:pt idx="3">
                  <c:v>Provincial Department</c:v>
                </c:pt>
                <c:pt idx="4">
                  <c:v>Other Public Bodies</c:v>
                </c:pt>
                <c:pt idx="5">
                  <c:v>Government Research Institute</c:v>
                </c:pt>
                <c:pt idx="6">
                  <c:v>State Owned Enterprise</c:v>
                </c:pt>
                <c:pt idx="8">
                  <c:v>Total  </c:v>
                </c:pt>
              </c:strCache>
            </c:strRef>
          </c:cat>
          <c:val>
            <c:numRef>
              <c:f>'5. Trade-Offs'!$F$24:$F$32</c:f>
              <c:numCache>
                <c:formatCode>#,##0.00_ ;\-#,##0.00\ </c:formatCode>
                <c:ptCount val="9"/>
                <c:pt idx="0">
                  <c:v>3.2128907047210356</c:v>
                </c:pt>
                <c:pt idx="1">
                  <c:v>0.15527027599341156</c:v>
                </c:pt>
                <c:pt idx="2">
                  <c:v>8.8666216216216221E-3</c:v>
                </c:pt>
                <c:pt idx="3">
                  <c:v>6.1032863849765259E-6</c:v>
                </c:pt>
                <c:pt idx="4">
                  <c:v>5.0079491255961846E-5</c:v>
                </c:pt>
                <c:pt idx="5">
                  <c:v>6.9695091671659673E-2</c:v>
                </c:pt>
                <c:pt idx="6">
                  <c:v>0.19103714069591529</c:v>
                </c:pt>
                <c:pt idx="8">
                  <c:v>0.86840867164752999</c:v>
                </c:pt>
              </c:numCache>
            </c:numRef>
          </c:val>
          <c:extLst>
            <c:ext xmlns:c16="http://schemas.microsoft.com/office/drawing/2014/chart" uri="{C3380CC4-5D6E-409C-BE32-E72D297353CC}">
              <c16:uniqueId val="{00000000-6890-4E20-B4FF-B694D53680CE}"/>
            </c:ext>
          </c:extLst>
        </c:ser>
        <c:dLbls>
          <c:showLegendKey val="0"/>
          <c:showVal val="0"/>
          <c:showCatName val="0"/>
          <c:showSerName val="0"/>
          <c:showPercent val="0"/>
          <c:showBubbleSize val="0"/>
        </c:dLbls>
        <c:gapWidth val="182"/>
        <c:axId val="268099584"/>
        <c:axId val="268101120"/>
      </c:barChart>
      <c:catAx>
        <c:axId val="2680995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268101120"/>
        <c:crosses val="autoZero"/>
        <c:auto val="1"/>
        <c:lblAlgn val="ctr"/>
        <c:lblOffset val="100"/>
        <c:noMultiLvlLbl val="0"/>
      </c:catAx>
      <c:valAx>
        <c:axId val="268101120"/>
        <c:scaling>
          <c:orientation val="minMax"/>
        </c:scaling>
        <c:delete val="0"/>
        <c:axPos val="b"/>
        <c:majorGridlines>
          <c:spPr>
            <a:ln w="9525" cap="flat" cmpd="sng" algn="ctr">
              <a:solidFill>
                <a:schemeClr val="tx1">
                  <a:lumMod val="15000"/>
                  <a:lumOff val="85000"/>
                </a:schemeClr>
              </a:solidFill>
              <a:round/>
            </a:ln>
            <a:effectLst/>
          </c:spPr>
        </c:majorGridlines>
        <c:numFmt formatCode="#,##0.00_ ;\-#,##0.00\ "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268099584"/>
        <c:crosses val="max"/>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91554900460238"/>
          <c:y val="2.1351420508325204E-2"/>
          <c:w val="0.58151278843371756"/>
          <c:h val="0.6737573557324865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5FC-4E14-8D26-2BF8163A09D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5FC-4E14-8D26-2BF8163A09D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5FC-4E14-8D26-2BF8163A09D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5FC-4E14-8D26-2BF8163A09D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5FC-4E14-8D26-2BF8163A09D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5FC-4E14-8D26-2BF8163A09D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5FC-4E14-8D26-2BF8163A09D1}"/>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'5. Trade-Offs'!$B$24:$B$30</c:f>
              <c:strCache>
                <c:ptCount val="7"/>
                <c:pt idx="0">
                  <c:v>Higher Education Institute</c:v>
                </c:pt>
                <c:pt idx="1">
                  <c:v>Science Council</c:v>
                </c:pt>
                <c:pt idx="2">
                  <c:v>National Department</c:v>
                </c:pt>
                <c:pt idx="3">
                  <c:v>Provincial Department</c:v>
                </c:pt>
                <c:pt idx="4">
                  <c:v>Other Public Bodies</c:v>
                </c:pt>
                <c:pt idx="5">
                  <c:v>Government Research Institute</c:v>
                </c:pt>
                <c:pt idx="6">
                  <c:v>State Owned Enterprise</c:v>
                </c:pt>
              </c:strCache>
            </c:strRef>
          </c:cat>
          <c:val>
            <c:numRef>
              <c:f>'5. Trade-Offs'!$C$24:$C$30</c:f>
              <c:numCache>
                <c:formatCode>_-* #,##0_-;\-* #,##0_-;_-* "-"??_-;_-@_-</c:formatCode>
                <c:ptCount val="7"/>
                <c:pt idx="0">
                  <c:v>3090000000</c:v>
                </c:pt>
                <c:pt idx="1">
                  <c:v>4857000000</c:v>
                </c:pt>
                <c:pt idx="2">
                  <c:v>740000000</c:v>
                </c:pt>
                <c:pt idx="3">
                  <c:v>426000000</c:v>
                </c:pt>
                <c:pt idx="4">
                  <c:v>629000000</c:v>
                </c:pt>
                <c:pt idx="5">
                  <c:v>1669000000</c:v>
                </c:pt>
                <c:pt idx="6">
                  <c:v>1322000000</c:v>
                </c:pt>
              </c:numCache>
            </c:numRef>
          </c:val>
          <c:extLst>
            <c:ext xmlns:c16="http://schemas.microsoft.com/office/drawing/2014/chart" uri="{C3380CC4-5D6E-409C-BE32-E72D297353CC}">
              <c16:uniqueId val="{00000000-5238-4433-906A-8E3035C8E2EA}"/>
            </c:ext>
          </c:extLst>
        </c:ser>
        <c:dLbls>
          <c:showLegendKey val="0"/>
          <c:showVal val="0"/>
          <c:showCatName val="0"/>
          <c:showSerName val="0"/>
          <c:showPercent val="0"/>
          <c:showBubbleSize val="0"/>
          <c:showLeaderLines val="0"/>
        </c:dLbls>
        <c:firstSliceAng val="0"/>
      </c:pieChart>
      <c:spPr>
        <a:noFill/>
        <a:ln>
          <a:noFill/>
        </a:ln>
        <a:effectLst/>
      </c:spPr>
    </c:plotArea>
    <c:legend>
      <c:legendPos val="b"/>
      <c:layout>
        <c:manualLayout>
          <c:xMode val="edge"/>
          <c:yMode val="edge"/>
          <c:x val="1.644084161368202E-2"/>
          <c:y val="0.7197590752783839"/>
          <c:w val="0.9744895901078674"/>
          <c:h val="0.254619220111625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91554900460238"/>
          <c:y val="2.1351420508325204E-2"/>
          <c:w val="0.58151278843371756"/>
          <c:h val="0.6737573557324865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751-48FB-8567-8B8648326D9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751-48FB-8567-8B8648326D9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751-48FB-8567-8B8648326D9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751-48FB-8567-8B8648326D9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751-48FB-8567-8B8648326D9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751-48FB-8567-8B8648326D9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751-48FB-8567-8B8648326D91}"/>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'5. Trade-Offs'!$B$24:$B$30</c:f>
              <c:strCache>
                <c:ptCount val="7"/>
                <c:pt idx="0">
                  <c:v>Higher Education Institute</c:v>
                </c:pt>
                <c:pt idx="1">
                  <c:v>Science Council</c:v>
                </c:pt>
                <c:pt idx="2">
                  <c:v>National Department</c:v>
                </c:pt>
                <c:pt idx="3">
                  <c:v>Provincial Department</c:v>
                </c:pt>
                <c:pt idx="4">
                  <c:v>Other Public Bodies</c:v>
                </c:pt>
                <c:pt idx="5">
                  <c:v>Government Research Institute</c:v>
                </c:pt>
                <c:pt idx="6">
                  <c:v>State Owned Enterprise</c:v>
                </c:pt>
              </c:strCache>
            </c:strRef>
          </c:cat>
          <c:val>
            <c:numRef>
              <c:f>'5. Trade-Offs'!$C$79:$C$85</c:f>
              <c:numCache>
                <c:formatCode>_-[$R-1C09]* #,##0_-;\-[$R-1C09]* #,##0_-;_-[$R-1C09]* "-"??_-;_-@_-</c:formatCode>
                <c:ptCount val="7"/>
                <c:pt idx="0">
                  <c:v>9269959050</c:v>
                </c:pt>
                <c:pt idx="1">
                  <c:v>10814952225</c:v>
                </c:pt>
                <c:pt idx="2">
                  <c:v>0</c:v>
                </c:pt>
                <c:pt idx="3">
                  <c:v>0</c:v>
                </c:pt>
                <c:pt idx="4">
                  <c:v>0</c:v>
                </c:pt>
                <c:pt idx="5">
                  <c:v>4634979525</c:v>
                </c:pt>
                <c:pt idx="6">
                  <c:v>6179972700.000001</c:v>
                </c:pt>
              </c:numCache>
            </c:numRef>
          </c:val>
          <c:extLst>
            <c:ext xmlns:c16="http://schemas.microsoft.com/office/drawing/2014/chart" uri="{C3380CC4-5D6E-409C-BE32-E72D297353CC}">
              <c16:uniqueId val="{0000000E-4751-48FB-8567-8B8648326D91}"/>
            </c:ext>
          </c:extLst>
        </c:ser>
        <c:dLbls>
          <c:showLegendKey val="0"/>
          <c:showVal val="0"/>
          <c:showCatName val="0"/>
          <c:showSerName val="0"/>
          <c:showPercent val="0"/>
          <c:showBubbleSize val="0"/>
          <c:showLeaderLines val="0"/>
        </c:dLbls>
        <c:firstSliceAng val="0"/>
      </c:pieChart>
      <c:spPr>
        <a:noFill/>
        <a:ln>
          <a:noFill/>
        </a:ln>
        <a:effectLst/>
      </c:spPr>
    </c:plotArea>
    <c:legend>
      <c:legendPos val="b"/>
      <c:layout>
        <c:manualLayout>
          <c:xMode val="edge"/>
          <c:yMode val="edge"/>
          <c:x val="1.644084161368202E-2"/>
          <c:y val="0.7197590752783839"/>
          <c:w val="0.9744895901078674"/>
          <c:h val="0.254619220111625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2">
                <a:lumMod val="75000"/>
              </a:schemeClr>
            </a:solidFill>
            <a:ln>
              <a:noFill/>
            </a:ln>
            <a:effectLst/>
          </c:spPr>
          <c:invertIfNegative val="0"/>
          <c:dPt>
            <c:idx val="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1-4DF1-46C5-9F7F-3ACE1B190C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Trade-Offs'!$B$91:$B$92</c:f>
              <c:strCache>
                <c:ptCount val="2"/>
                <c:pt idx="0">
                  <c:v>Base Case of Monetised Research Output</c:v>
                </c:pt>
                <c:pt idx="1">
                  <c:v>Projected Total Monetised Research Output</c:v>
                </c:pt>
              </c:strCache>
            </c:strRef>
          </c:cat>
          <c:val>
            <c:numRef>
              <c:f>'5. Trade-Offs'!$C$91:$C$92</c:f>
              <c:numCache>
                <c:formatCode>_-* #,##0_-;\-* #,##0_-;_-* "-"??_-;_-@_-</c:formatCode>
                <c:ptCount val="2"/>
                <c:pt idx="0" formatCode="#,##0_ ;\-#,##0\ ">
                  <c:v>26367795219.312824</c:v>
                </c:pt>
                <c:pt idx="1">
                  <c:v>32966245518.798908</c:v>
                </c:pt>
              </c:numCache>
            </c:numRef>
          </c:val>
          <c:extLst>
            <c:ext xmlns:c16="http://schemas.microsoft.com/office/drawing/2014/chart" uri="{C3380CC4-5D6E-409C-BE32-E72D297353CC}">
              <c16:uniqueId val="{00000002-4DF1-46C5-9F7F-3ACE1B190CBB}"/>
            </c:ext>
          </c:extLst>
        </c:ser>
        <c:dLbls>
          <c:dLblPos val="outEnd"/>
          <c:showLegendKey val="0"/>
          <c:showVal val="1"/>
          <c:showCatName val="0"/>
          <c:showSerName val="0"/>
          <c:showPercent val="0"/>
          <c:showBubbleSize val="0"/>
        </c:dLbls>
        <c:gapWidth val="219"/>
        <c:overlap val="-27"/>
        <c:axId val="611082296"/>
        <c:axId val="611080328"/>
      </c:barChart>
      <c:catAx>
        <c:axId val="611082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080328"/>
        <c:crosses val="autoZero"/>
        <c:auto val="1"/>
        <c:lblAlgn val="ctr"/>
        <c:lblOffset val="100"/>
        <c:noMultiLvlLbl val="0"/>
      </c:catAx>
      <c:valAx>
        <c:axId val="61108032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082296"/>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174723</xdr:colOff>
      <xdr:row>33</xdr:row>
      <xdr:rowOff>41696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9925148" cy="6328196"/>
        </a:xfrm>
        <a:prstGeom prst="rect">
          <a:avLst/>
        </a:prstGeom>
      </xdr:spPr>
    </xdr:pic>
    <xdr:clientData/>
  </xdr:twoCellAnchor>
  <xdr:twoCellAnchor>
    <xdr:from>
      <xdr:col>9</xdr:col>
      <xdr:colOff>257175</xdr:colOff>
      <xdr:row>4</xdr:row>
      <xdr:rowOff>57150</xdr:rowOff>
    </xdr:from>
    <xdr:to>
      <xdr:col>14</xdr:col>
      <xdr:colOff>352425</xdr:colOff>
      <xdr:row>6</xdr:row>
      <xdr:rowOff>28575</xdr:rowOff>
    </xdr:to>
    <xdr:sp macro="" textlink="">
      <xdr:nvSpPr>
        <xdr:cNvPr id="2" name="TextBox 1">
          <a:extLst>
            <a:ext uri="{FF2B5EF4-FFF2-40B4-BE49-F238E27FC236}">
              <a16:creationId xmlns:a16="http://schemas.microsoft.com/office/drawing/2014/main" id="{34B1AC1A-DECB-4A2C-B7BF-042015389B44}"/>
            </a:ext>
          </a:extLst>
        </xdr:cNvPr>
        <xdr:cNvSpPr txBox="1"/>
      </xdr:nvSpPr>
      <xdr:spPr>
        <a:xfrm>
          <a:off x="5743575" y="819150"/>
          <a:ext cx="3143250" cy="352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ZA" sz="1800" b="1">
              <a:solidFill>
                <a:srgbClr val="FA3232"/>
              </a:solidFill>
            </a:rPr>
            <a:t>COSTING MODEL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5042</xdr:colOff>
      <xdr:row>23</xdr:row>
      <xdr:rowOff>11206</xdr:rowOff>
    </xdr:from>
    <xdr:to>
      <xdr:col>18</xdr:col>
      <xdr:colOff>582706</xdr:colOff>
      <xdr:row>32</xdr:row>
      <xdr:rowOff>0</xdr:rowOff>
    </xdr:to>
    <xdr:graphicFrame macro="">
      <xdr:nvGraphicFramePr>
        <xdr:cNvPr id="2" name="Chart 1">
          <a:extLst>
            <a:ext uri="{FF2B5EF4-FFF2-40B4-BE49-F238E27FC236}">
              <a16:creationId xmlns:a16="http://schemas.microsoft.com/office/drawing/2014/main" id="{140D2726-6F86-4C82-AC56-2142AE28C2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526678</xdr:colOff>
      <xdr:row>23</xdr:row>
      <xdr:rowOff>33618</xdr:rowOff>
    </xdr:from>
    <xdr:to>
      <xdr:col>12</xdr:col>
      <xdr:colOff>0</xdr:colOff>
      <xdr:row>31</xdr:row>
      <xdr:rowOff>246529</xdr:rowOff>
    </xdr:to>
    <xdr:graphicFrame macro="">
      <xdr:nvGraphicFramePr>
        <xdr:cNvPr id="3" name="Chart 2">
          <a:extLst>
            <a:ext uri="{FF2B5EF4-FFF2-40B4-BE49-F238E27FC236}">
              <a16:creationId xmlns:a16="http://schemas.microsoft.com/office/drawing/2014/main" id="{CE780FDE-5E85-44E7-BD9D-13FDD5F913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77</xdr:row>
      <xdr:rowOff>33618</xdr:rowOff>
    </xdr:from>
    <xdr:to>
      <xdr:col>24</xdr:col>
      <xdr:colOff>0</xdr:colOff>
      <xdr:row>87</xdr:row>
      <xdr:rowOff>0</xdr:rowOff>
    </xdr:to>
    <xdr:graphicFrame macro="">
      <xdr:nvGraphicFramePr>
        <xdr:cNvPr id="8" name="Chart 7">
          <a:extLst>
            <a:ext uri="{FF2B5EF4-FFF2-40B4-BE49-F238E27FC236}">
              <a16:creationId xmlns:a16="http://schemas.microsoft.com/office/drawing/2014/main" id="{65470EBF-FEB2-43F0-982C-C49016AAB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78441</xdr:colOff>
      <xdr:row>77</xdr:row>
      <xdr:rowOff>11204</xdr:rowOff>
    </xdr:from>
    <xdr:to>
      <xdr:col>31</xdr:col>
      <xdr:colOff>33618</xdr:colOff>
      <xdr:row>86</xdr:row>
      <xdr:rowOff>257735</xdr:rowOff>
    </xdr:to>
    <xdr:graphicFrame macro="">
      <xdr:nvGraphicFramePr>
        <xdr:cNvPr id="9" name="Chart 8">
          <a:extLst>
            <a:ext uri="{FF2B5EF4-FFF2-40B4-BE49-F238E27FC236}">
              <a16:creationId xmlns:a16="http://schemas.microsoft.com/office/drawing/2014/main" id="{0BB3A99C-CCC7-4479-8BFF-EB7270272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4:B36"/>
  <sheetViews>
    <sheetView zoomScaleNormal="100" workbookViewId="0">
      <selection activeCell="B36" sqref="B36"/>
    </sheetView>
  </sheetViews>
  <sheetFormatPr defaultRowHeight="15" x14ac:dyDescent="0.25"/>
  <cols>
    <col min="1" max="16" width="9.140625" style="9"/>
    <col min="17" max="17" width="5" style="9" customWidth="1"/>
    <col min="18" max="16384" width="9.140625" style="9"/>
  </cols>
  <sheetData>
    <row r="34" spans="1:2" ht="14.25" customHeight="1" x14ac:dyDescent="0.25"/>
    <row r="35" spans="1:2" x14ac:dyDescent="0.25">
      <c r="A35" s="3" t="s">
        <v>1</v>
      </c>
      <c r="B35" s="5">
        <v>5.2</v>
      </c>
    </row>
    <row r="36" spans="1:2" x14ac:dyDescent="0.25">
      <c r="A36" s="3" t="s">
        <v>2</v>
      </c>
      <c r="B36" s="6">
        <v>43166</v>
      </c>
    </row>
  </sheetData>
  <pageMargins left="0.70866141732283472" right="0.70866141732283472" top="0.74803149606299213" bottom="0.74803149606299213"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86"/>
  <sheetViews>
    <sheetView showGridLines="0" topLeftCell="A19" zoomScale="85" zoomScaleNormal="85" workbookViewId="0">
      <selection activeCell="H32" sqref="H32"/>
    </sheetView>
  </sheetViews>
  <sheetFormatPr defaultRowHeight="12.75" x14ac:dyDescent="0.25"/>
  <cols>
    <col min="1" max="1" width="4.7109375" style="13" customWidth="1"/>
    <col min="2" max="2" width="18.28515625" style="13" customWidth="1"/>
    <col min="3" max="3" width="13.5703125" style="13" customWidth="1"/>
    <col min="4" max="4" width="19.5703125" style="13" bestFit="1" customWidth="1"/>
    <col min="5" max="5" width="11.85546875" style="14" customWidth="1"/>
    <col min="6" max="6" width="19.5703125" style="14" bestFit="1" customWidth="1"/>
    <col min="7" max="7" width="11.85546875" style="13" customWidth="1"/>
    <col min="8" max="8" width="19.5703125" style="13" bestFit="1" customWidth="1"/>
    <col min="9" max="9" width="11.85546875" style="13" customWidth="1"/>
    <col min="10" max="10" width="19.5703125" style="13" bestFit="1" customWidth="1"/>
    <col min="11" max="11" width="11.85546875" style="13" customWidth="1"/>
    <col min="12" max="12" width="19.5703125" style="13" bestFit="1" customWidth="1"/>
    <col min="13" max="13" width="27" style="13" customWidth="1"/>
    <col min="14" max="14" width="31" style="13" customWidth="1"/>
    <col min="15" max="15" width="33.85546875" style="13" customWidth="1"/>
    <col min="16" max="16384" width="9.140625" style="13"/>
  </cols>
  <sheetData>
    <row r="1" spans="1:18" s="1" customFormat="1" x14ac:dyDescent="0.2">
      <c r="A1" s="24"/>
      <c r="F1" s="2"/>
      <c r="G1" s="2"/>
    </row>
    <row r="2" spans="1:18" s="22" customFormat="1" x14ac:dyDescent="0.2">
      <c r="A2" s="25"/>
      <c r="B2" s="22" t="s">
        <v>0</v>
      </c>
      <c r="F2" s="23"/>
      <c r="G2" s="23"/>
    </row>
    <row r="3" spans="1:18" s="4" customFormat="1" x14ac:dyDescent="0.2">
      <c r="A3" s="24"/>
      <c r="B3" s="4" t="s">
        <v>3</v>
      </c>
      <c r="C3" s="4" t="s">
        <v>4</v>
      </c>
      <c r="F3" s="10"/>
      <c r="G3" s="10"/>
    </row>
    <row r="4" spans="1:18" s="34" customFormat="1" x14ac:dyDescent="0.2">
      <c r="A4" s="33"/>
      <c r="B4" s="34" t="s">
        <v>99</v>
      </c>
      <c r="F4" s="35"/>
      <c r="G4" s="35"/>
    </row>
    <row r="5" spans="1:18" s="4" customFormat="1" x14ac:dyDescent="0.2">
      <c r="A5" s="24"/>
      <c r="B5" s="4" t="s">
        <v>1</v>
      </c>
      <c r="C5" s="7">
        <f>Cover!B35</f>
        <v>5.2</v>
      </c>
      <c r="F5" s="10"/>
      <c r="G5" s="10"/>
    </row>
    <row r="6" spans="1:18" s="4" customFormat="1" x14ac:dyDescent="0.2">
      <c r="A6" s="24"/>
      <c r="B6" s="4" t="s">
        <v>2</v>
      </c>
      <c r="C6" s="8">
        <f>Cover!B36</f>
        <v>43166</v>
      </c>
      <c r="F6" s="10"/>
      <c r="G6" s="10"/>
    </row>
    <row r="7" spans="1:18" s="4" customFormat="1" x14ac:dyDescent="0.2">
      <c r="A7" s="24"/>
      <c r="F7" s="10"/>
      <c r="G7" s="10"/>
    </row>
    <row r="9" spans="1:18" x14ac:dyDescent="0.25">
      <c r="B9" s="15" t="s">
        <v>156</v>
      </c>
    </row>
    <row r="10" spans="1:18" s="15" customFormat="1" x14ac:dyDescent="0.25">
      <c r="E10" s="16"/>
      <c r="F10" s="16"/>
    </row>
    <row r="11" spans="1:18" ht="15" customHeight="1" x14ac:dyDescent="0.25">
      <c r="C11" s="237" t="s">
        <v>26</v>
      </c>
      <c r="D11" s="237"/>
      <c r="E11" s="237"/>
      <c r="F11" s="237"/>
      <c r="G11" s="237"/>
      <c r="H11" s="237"/>
      <c r="I11" s="237"/>
      <c r="J11" s="237"/>
      <c r="K11" s="237"/>
      <c r="L11" s="237"/>
      <c r="M11" s="56"/>
      <c r="N11" s="56"/>
      <c r="O11" s="56"/>
      <c r="P11" s="56"/>
      <c r="Q11" s="56"/>
      <c r="R11" s="56"/>
    </row>
    <row r="12" spans="1:18" ht="15" customHeight="1" x14ac:dyDescent="0.25">
      <c r="B12" s="13" t="s">
        <v>172</v>
      </c>
      <c r="C12" s="164">
        <f>'3. Key Variables'!B12</f>
        <v>5.86</v>
      </c>
      <c r="D12" s="88"/>
      <c r="E12" s="88"/>
      <c r="F12" s="88"/>
      <c r="G12" s="88"/>
      <c r="H12" s="88"/>
      <c r="I12" s="88"/>
      <c r="J12" s="88"/>
      <c r="K12" s="88"/>
      <c r="L12" s="88"/>
      <c r="M12" s="56"/>
      <c r="N12" s="56"/>
      <c r="O12" s="56"/>
      <c r="P12" s="56"/>
      <c r="Q12" s="56"/>
      <c r="R12" s="56"/>
    </row>
    <row r="13" spans="1:18" x14ac:dyDescent="0.25">
      <c r="B13" s="13" t="s">
        <v>23</v>
      </c>
      <c r="C13" s="164">
        <f>'3. Key Variables'!B23</f>
        <v>2.86</v>
      </c>
    </row>
    <row r="14" spans="1:18" x14ac:dyDescent="0.25">
      <c r="B14" s="242" t="s">
        <v>88</v>
      </c>
      <c r="C14" s="246">
        <v>2015</v>
      </c>
      <c r="D14" s="247"/>
      <c r="E14" s="246">
        <v>2014</v>
      </c>
      <c r="F14" s="247"/>
      <c r="G14" s="246">
        <v>2013</v>
      </c>
      <c r="H14" s="247"/>
      <c r="I14" s="246">
        <v>2012</v>
      </c>
      <c r="J14" s="247"/>
      <c r="K14" s="246">
        <v>2011</v>
      </c>
      <c r="L14" s="247"/>
      <c r="M14" s="238" t="s">
        <v>46</v>
      </c>
      <c r="N14" s="240" t="s">
        <v>27</v>
      </c>
    </row>
    <row r="15" spans="1:18" ht="29.25"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8" ht="105.75" customHeight="1" x14ac:dyDescent="0.25">
      <c r="B16" s="102" t="s">
        <v>89</v>
      </c>
      <c r="C16" s="19">
        <v>166</v>
      </c>
      <c r="D16" s="168">
        <f>((C16*$C$13)*1000000)*$C$12</f>
        <v>2782093600</v>
      </c>
      <c r="E16" s="19">
        <v>152</v>
      </c>
      <c r="F16" s="168">
        <f>((E16*$C$13)*1000000)*$C$12</f>
        <v>2547459200</v>
      </c>
      <c r="G16" s="19">
        <v>161</v>
      </c>
      <c r="H16" s="168">
        <f>((G16*$C$13)*1000000)*$C$12</f>
        <v>2698295600</v>
      </c>
      <c r="I16" s="284">
        <v>155</v>
      </c>
      <c r="J16" s="168">
        <f>((I16*$C$13)*1000000)*$C$12</f>
        <v>2597738000</v>
      </c>
      <c r="K16" s="168">
        <v>0</v>
      </c>
      <c r="L16" s="168">
        <f>((K16*$C$13)*1000000)*$C$12</f>
        <v>0</v>
      </c>
      <c r="M16" s="184" t="s">
        <v>59</v>
      </c>
      <c r="N16" s="170" t="s">
        <v>34</v>
      </c>
    </row>
    <row r="17" spans="2:15" s="17" customFormat="1" ht="51" x14ac:dyDescent="0.25">
      <c r="B17" s="102" t="s">
        <v>45</v>
      </c>
      <c r="C17" s="285">
        <v>80</v>
      </c>
      <c r="D17" s="168">
        <f t="shared" ref="D17:D23" si="0">((C17*$C$13)*1000000)*$C$12</f>
        <v>1340768000</v>
      </c>
      <c r="E17" s="168">
        <v>76</v>
      </c>
      <c r="F17" s="168">
        <f t="shared" ref="F17:F23" si="1">((E17*$C$13)*1000000)*$C$12</f>
        <v>1273729600</v>
      </c>
      <c r="G17" s="168">
        <v>91</v>
      </c>
      <c r="H17" s="168">
        <f t="shared" ref="H17:H23" si="2">((G17*$C$13)*1000000)*$C$12</f>
        <v>1525123600</v>
      </c>
      <c r="I17" s="168">
        <v>77</v>
      </c>
      <c r="J17" s="168">
        <f t="shared" ref="J17:J23" si="3">((I17*$C$13)*1000000)*$C$12</f>
        <v>1290489200</v>
      </c>
      <c r="K17" s="168">
        <v>0</v>
      </c>
      <c r="L17" s="168">
        <f t="shared" ref="L17:L23" si="4">((K17*$C$13)*1000000)*$C$12</f>
        <v>0</v>
      </c>
      <c r="M17" s="185" t="s">
        <v>51</v>
      </c>
      <c r="N17" s="170" t="s">
        <v>60</v>
      </c>
    </row>
    <row r="18" spans="2:15" s="17" customFormat="1" ht="51" customHeight="1" x14ac:dyDescent="0.25">
      <c r="B18" s="102" t="s">
        <v>40</v>
      </c>
      <c r="C18" s="285">
        <v>20</v>
      </c>
      <c r="D18" s="168">
        <f t="shared" si="0"/>
        <v>335192000</v>
      </c>
      <c r="E18" s="168">
        <v>35</v>
      </c>
      <c r="F18" s="168">
        <f t="shared" si="1"/>
        <v>586586000</v>
      </c>
      <c r="G18" s="168">
        <v>50</v>
      </c>
      <c r="H18" s="168">
        <f t="shared" si="2"/>
        <v>837980000</v>
      </c>
      <c r="I18" s="168">
        <v>65</v>
      </c>
      <c r="J18" s="168">
        <f t="shared" si="3"/>
        <v>1089374000</v>
      </c>
      <c r="K18" s="168">
        <v>0</v>
      </c>
      <c r="L18" s="168">
        <f t="shared" si="4"/>
        <v>0</v>
      </c>
      <c r="M18" s="186" t="s">
        <v>51</v>
      </c>
      <c r="N18" s="170" t="s">
        <v>60</v>
      </c>
    </row>
    <row r="19" spans="2:15" s="17" customFormat="1" ht="51" customHeight="1" x14ac:dyDescent="0.25">
      <c r="B19" s="102" t="s">
        <v>43</v>
      </c>
      <c r="C19" s="168">
        <v>0</v>
      </c>
      <c r="D19" s="168">
        <f t="shared" si="0"/>
        <v>0</v>
      </c>
      <c r="E19" s="168">
        <v>0</v>
      </c>
      <c r="F19" s="168">
        <f t="shared" si="1"/>
        <v>0</v>
      </c>
      <c r="G19" s="168">
        <v>0</v>
      </c>
      <c r="H19" s="168">
        <f t="shared" si="2"/>
        <v>0</v>
      </c>
      <c r="I19" s="168">
        <v>0</v>
      </c>
      <c r="J19" s="168">
        <f t="shared" si="3"/>
        <v>0</v>
      </c>
      <c r="K19" s="168">
        <v>0</v>
      </c>
      <c r="L19" s="168">
        <f t="shared" si="4"/>
        <v>0</v>
      </c>
      <c r="M19" s="251" t="s">
        <v>58</v>
      </c>
      <c r="N19" s="170"/>
    </row>
    <row r="20" spans="2:15" s="17" customFormat="1" ht="51" customHeight="1" x14ac:dyDescent="0.25">
      <c r="B20" s="102" t="s">
        <v>44</v>
      </c>
      <c r="C20" s="168">
        <v>0</v>
      </c>
      <c r="D20" s="168">
        <f t="shared" si="0"/>
        <v>0</v>
      </c>
      <c r="E20" s="168">
        <v>0</v>
      </c>
      <c r="F20" s="168">
        <f t="shared" si="1"/>
        <v>0</v>
      </c>
      <c r="G20" s="168">
        <v>0</v>
      </c>
      <c r="H20" s="168">
        <f t="shared" si="2"/>
        <v>0</v>
      </c>
      <c r="I20" s="168">
        <v>0</v>
      </c>
      <c r="J20" s="168">
        <f t="shared" si="3"/>
        <v>0</v>
      </c>
      <c r="K20" s="168">
        <v>0</v>
      </c>
      <c r="L20" s="168">
        <f t="shared" si="4"/>
        <v>0</v>
      </c>
      <c r="M20" s="252"/>
      <c r="N20" s="170"/>
    </row>
    <row r="21" spans="2:15" s="17" customFormat="1" ht="89.25" x14ac:dyDescent="0.25">
      <c r="B21" s="172" t="s">
        <v>41</v>
      </c>
      <c r="C21" s="168">
        <v>0</v>
      </c>
      <c r="D21" s="168">
        <f t="shared" si="0"/>
        <v>0</v>
      </c>
      <c r="E21" s="168">
        <v>0</v>
      </c>
      <c r="F21" s="168">
        <f t="shared" si="1"/>
        <v>0</v>
      </c>
      <c r="G21" s="168">
        <v>0</v>
      </c>
      <c r="H21" s="168">
        <f t="shared" si="2"/>
        <v>0</v>
      </c>
      <c r="I21" s="168">
        <v>0</v>
      </c>
      <c r="J21" s="168">
        <f t="shared" si="3"/>
        <v>0</v>
      </c>
      <c r="K21" s="168">
        <v>0</v>
      </c>
      <c r="L21" s="168">
        <f t="shared" si="4"/>
        <v>0</v>
      </c>
      <c r="M21" s="186" t="s">
        <v>57</v>
      </c>
      <c r="N21" s="174"/>
    </row>
    <row r="22" spans="2:15" s="17" customFormat="1" ht="51" x14ac:dyDescent="0.25">
      <c r="B22" s="172" t="s">
        <v>42</v>
      </c>
      <c r="C22" s="168">
        <v>5</v>
      </c>
      <c r="D22" s="168">
        <f t="shared" si="0"/>
        <v>83798000</v>
      </c>
      <c r="E22" s="168">
        <v>5</v>
      </c>
      <c r="F22" s="168">
        <f t="shared" si="1"/>
        <v>83798000</v>
      </c>
      <c r="G22" s="168">
        <v>5</v>
      </c>
      <c r="H22" s="168">
        <f t="shared" si="2"/>
        <v>83798000</v>
      </c>
      <c r="I22" s="168">
        <v>5</v>
      </c>
      <c r="J22" s="168">
        <f t="shared" si="3"/>
        <v>83798000</v>
      </c>
      <c r="K22" s="168">
        <v>0</v>
      </c>
      <c r="L22" s="168">
        <f t="shared" si="4"/>
        <v>0</v>
      </c>
      <c r="M22" s="186" t="s">
        <v>91</v>
      </c>
      <c r="N22" s="170" t="s">
        <v>92</v>
      </c>
    </row>
    <row r="23" spans="2:15" s="17" customFormat="1" ht="51" x14ac:dyDescent="0.25">
      <c r="B23" s="102" t="s">
        <v>48</v>
      </c>
      <c r="C23" s="168">
        <v>13</v>
      </c>
      <c r="D23" s="168">
        <f t="shared" si="0"/>
        <v>217874800</v>
      </c>
      <c r="E23" s="168">
        <v>12</v>
      </c>
      <c r="F23" s="168">
        <f t="shared" si="1"/>
        <v>201115200</v>
      </c>
      <c r="G23" s="168">
        <v>13</v>
      </c>
      <c r="H23" s="168">
        <f t="shared" si="2"/>
        <v>217874800</v>
      </c>
      <c r="I23" s="168">
        <v>12</v>
      </c>
      <c r="J23" s="168">
        <f t="shared" si="3"/>
        <v>201115200</v>
      </c>
      <c r="K23" s="168">
        <v>0</v>
      </c>
      <c r="L23" s="168">
        <f t="shared" si="4"/>
        <v>0</v>
      </c>
      <c r="M23" s="186" t="s">
        <v>90</v>
      </c>
      <c r="N23" s="170" t="s">
        <v>92</v>
      </c>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283">
        <f>SUM(D17:D23)</f>
        <v>1977632800</v>
      </c>
      <c r="E26" s="283"/>
      <c r="F26" s="283">
        <f>SUM(F17:F23)</f>
        <v>2145228800</v>
      </c>
      <c r="G26" s="283"/>
      <c r="H26" s="283">
        <f>SUM(H17:H23)</f>
        <v>2664776400</v>
      </c>
      <c r="I26" s="283"/>
      <c r="J26" s="283">
        <f>SUM(J17:J23)</f>
        <v>2664776400</v>
      </c>
      <c r="K26" s="283"/>
      <c r="L26" s="283">
        <f>SUM(L17:L23)</f>
        <v>0</v>
      </c>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B30" s="13" t="s">
        <v>178</v>
      </c>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row r="286" spans="5:6" s="17" customFormat="1" x14ac:dyDescent="0.25">
      <c r="E286" s="19"/>
      <c r="F286" s="19"/>
    </row>
  </sheetData>
  <mergeCells count="10">
    <mergeCell ref="B14:B15"/>
    <mergeCell ref="M14:M15"/>
    <mergeCell ref="N14:N15"/>
    <mergeCell ref="M19:M20"/>
    <mergeCell ref="C11:L11"/>
    <mergeCell ref="C14:D14"/>
    <mergeCell ref="E14:F14"/>
    <mergeCell ref="G14:H14"/>
    <mergeCell ref="I14:J14"/>
    <mergeCell ref="K14:L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85"/>
  <sheetViews>
    <sheetView showGridLines="0" topLeftCell="A9" zoomScale="85" zoomScaleNormal="85" workbookViewId="0">
      <selection activeCell="K23" activeCellId="3" sqref="E16:E23 G16:G23 I16:I23 K16:K23"/>
    </sheetView>
  </sheetViews>
  <sheetFormatPr defaultRowHeight="12.75" x14ac:dyDescent="0.25"/>
  <cols>
    <col min="1" max="1" width="4.7109375" style="13" customWidth="1"/>
    <col min="2" max="2" width="18.28515625" style="13" customWidth="1"/>
    <col min="3" max="3" width="25.7109375" style="13" bestFit="1" customWidth="1"/>
    <col min="4" max="4" width="19.5703125" style="13" bestFit="1" customWidth="1"/>
    <col min="5" max="5" width="16" style="14" bestFit="1" customWidth="1"/>
    <col min="6" max="6" width="19.5703125" style="14" bestFit="1" customWidth="1"/>
    <col min="7" max="7" width="16" style="13" bestFit="1" customWidth="1"/>
    <col min="8" max="8" width="19.5703125" style="13" bestFit="1" customWidth="1"/>
    <col min="9" max="9" width="16" style="13" bestFit="1" customWidth="1"/>
    <col min="10" max="10" width="19.5703125" style="13" bestFit="1" customWidth="1"/>
    <col min="11" max="11" width="16" style="13" bestFit="1" customWidth="1"/>
    <col min="12" max="12" width="19.5703125" style="13" bestFit="1" customWidth="1"/>
    <col min="13" max="13" width="27" style="13" customWidth="1"/>
    <col min="14" max="14" width="31" style="13" customWidth="1"/>
    <col min="15" max="15" width="33.85546875" style="13" customWidth="1"/>
    <col min="16" max="16384" width="9.140625" style="13"/>
  </cols>
  <sheetData>
    <row r="1" spans="1:14" s="1" customFormat="1" x14ac:dyDescent="0.2">
      <c r="A1" s="24"/>
      <c r="F1" s="2"/>
      <c r="G1" s="2"/>
    </row>
    <row r="2" spans="1:14" s="22" customFormat="1" x14ac:dyDescent="0.2">
      <c r="A2" s="25"/>
      <c r="B2" s="22" t="s">
        <v>0</v>
      </c>
      <c r="F2" s="23"/>
      <c r="G2" s="23"/>
    </row>
    <row r="3" spans="1:14" s="4" customFormat="1" x14ac:dyDescent="0.2">
      <c r="A3" s="24"/>
      <c r="B3" s="4" t="s">
        <v>3</v>
      </c>
      <c r="C3" s="4" t="s">
        <v>4</v>
      </c>
      <c r="F3" s="10"/>
      <c r="G3" s="10"/>
    </row>
    <row r="4" spans="1:14" s="34" customFormat="1" x14ac:dyDescent="0.2">
      <c r="A4" s="33"/>
      <c r="B4" s="34" t="s">
        <v>99</v>
      </c>
      <c r="F4" s="35"/>
      <c r="G4" s="35"/>
    </row>
    <row r="5" spans="1:14" s="4" customFormat="1" x14ac:dyDescent="0.2">
      <c r="A5" s="24"/>
      <c r="B5" s="4" t="s">
        <v>1</v>
      </c>
      <c r="C5" s="7">
        <f>Cover!B35</f>
        <v>5.2</v>
      </c>
      <c r="F5" s="10"/>
      <c r="G5" s="10"/>
    </row>
    <row r="6" spans="1:14" s="4" customFormat="1" x14ac:dyDescent="0.2">
      <c r="A6" s="24"/>
      <c r="B6" s="4" t="s">
        <v>2</v>
      </c>
      <c r="C6" s="8">
        <f>Cover!B36</f>
        <v>43166</v>
      </c>
      <c r="F6" s="10"/>
      <c r="G6" s="10"/>
    </row>
    <row r="7" spans="1:14" s="4" customFormat="1" x14ac:dyDescent="0.2">
      <c r="A7" s="24"/>
      <c r="F7" s="10"/>
      <c r="G7" s="10"/>
    </row>
    <row r="9" spans="1:14" s="15" customFormat="1" x14ac:dyDescent="0.25">
      <c r="B9" s="15" t="s">
        <v>156</v>
      </c>
      <c r="E9" s="16"/>
      <c r="F9" s="16"/>
    </row>
    <row r="10" spans="1:14" s="15" customFormat="1" x14ac:dyDescent="0.25">
      <c r="E10" s="16"/>
      <c r="F10" s="16"/>
    </row>
    <row r="11" spans="1:14" x14ac:dyDescent="0.25">
      <c r="C11" s="237" t="s">
        <v>26</v>
      </c>
      <c r="D11" s="237"/>
      <c r="E11" s="237"/>
      <c r="F11" s="237"/>
      <c r="G11" s="237"/>
      <c r="H11" s="237"/>
      <c r="I11" s="237"/>
      <c r="J11" s="237"/>
      <c r="K11" s="237"/>
      <c r="L11" s="237"/>
      <c r="M11" s="88"/>
    </row>
    <row r="12" spans="1:14" x14ac:dyDescent="0.25">
      <c r="D12" s="88"/>
      <c r="E12" s="88"/>
      <c r="F12" s="88"/>
      <c r="G12" s="88"/>
      <c r="H12" s="88"/>
      <c r="I12" s="88"/>
      <c r="J12" s="88"/>
      <c r="K12" s="88"/>
      <c r="L12" s="88"/>
      <c r="M12" s="88"/>
    </row>
    <row r="13" spans="1:14" x14ac:dyDescent="0.25">
      <c r="B13" s="13" t="s">
        <v>23</v>
      </c>
      <c r="C13" s="164">
        <f>'3. Key Variables'!B24</f>
        <v>1</v>
      </c>
    </row>
    <row r="14" spans="1:14" x14ac:dyDescent="0.25">
      <c r="B14" s="242" t="s">
        <v>14</v>
      </c>
      <c r="C14" s="246">
        <v>2015</v>
      </c>
      <c r="D14" s="247"/>
      <c r="E14" s="246">
        <v>2014</v>
      </c>
      <c r="F14" s="247"/>
      <c r="G14" s="246">
        <v>2013</v>
      </c>
      <c r="H14" s="247"/>
      <c r="I14" s="246">
        <v>2012</v>
      </c>
      <c r="J14" s="247"/>
      <c r="K14" s="246">
        <v>2011</v>
      </c>
      <c r="L14" s="247"/>
      <c r="M14" s="238" t="s">
        <v>46</v>
      </c>
      <c r="N14" s="240" t="s">
        <v>27</v>
      </c>
    </row>
    <row r="15" spans="1:14" ht="29.25"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4" ht="85.5" customHeight="1" x14ac:dyDescent="0.25">
      <c r="B16" s="102" t="s">
        <v>93</v>
      </c>
      <c r="C16" s="286">
        <v>45400000</v>
      </c>
      <c r="D16" s="168">
        <f>(C16*$C$13)</f>
        <v>45400000</v>
      </c>
      <c r="E16" s="286">
        <v>35600000</v>
      </c>
      <c r="F16" s="168">
        <f>(E16*$C$13)</f>
        <v>35600000</v>
      </c>
      <c r="G16" s="286">
        <v>45400000</v>
      </c>
      <c r="H16" s="168">
        <f>(G16*$C$13)</f>
        <v>45400000</v>
      </c>
      <c r="I16" s="289">
        <v>23200000</v>
      </c>
      <c r="J16" s="168">
        <f>(I16*$C$13)</f>
        <v>23200000</v>
      </c>
      <c r="K16" s="288">
        <v>23000000</v>
      </c>
      <c r="L16" s="168">
        <f>(K16*$C$13)</f>
        <v>23000000</v>
      </c>
      <c r="M16" s="184"/>
      <c r="N16" s="170" t="s">
        <v>35</v>
      </c>
    </row>
    <row r="17" spans="2:15" s="17" customFormat="1" ht="51" x14ac:dyDescent="0.25">
      <c r="B17" s="102" t="s">
        <v>45</v>
      </c>
      <c r="C17" s="287">
        <v>20199974</v>
      </c>
      <c r="D17" s="168">
        <f t="shared" ref="D17:D23" si="0">(C17*$C$13)</f>
        <v>20199974</v>
      </c>
      <c r="E17" s="288">
        <v>13719191</v>
      </c>
      <c r="F17" s="168">
        <f t="shared" ref="F17:F23" si="1">(E17*$C$13)</f>
        <v>13719191</v>
      </c>
      <c r="G17" s="288">
        <v>18919320</v>
      </c>
      <c r="H17" s="168">
        <f t="shared" ref="H17:H23" si="2">(G17*$C$13)</f>
        <v>18919320</v>
      </c>
      <c r="I17" s="288">
        <v>3326123</v>
      </c>
      <c r="J17" s="168">
        <f t="shared" ref="J17:J23" si="3">(I17*$C$13)</f>
        <v>3326123</v>
      </c>
      <c r="K17" s="288">
        <v>5957754</v>
      </c>
      <c r="L17" s="168">
        <f t="shared" ref="L17:L23" si="4">(K17*$C$13)</f>
        <v>5957754</v>
      </c>
      <c r="M17" s="185" t="s">
        <v>52</v>
      </c>
      <c r="N17" s="170" t="s">
        <v>60</v>
      </c>
    </row>
    <row r="18" spans="2:15" s="17" customFormat="1" ht="51" customHeight="1" x14ac:dyDescent="0.25">
      <c r="B18" s="102" t="s">
        <v>40</v>
      </c>
      <c r="C18" s="287">
        <v>26666874.5</v>
      </c>
      <c r="D18" s="168">
        <f t="shared" si="0"/>
        <v>26666874.5</v>
      </c>
      <c r="E18" s="288">
        <v>21901774</v>
      </c>
      <c r="F18" s="168">
        <f t="shared" si="1"/>
        <v>21901774</v>
      </c>
      <c r="G18" s="288">
        <v>26548538</v>
      </c>
      <c r="H18" s="168">
        <f t="shared" si="2"/>
        <v>26548538</v>
      </c>
      <c r="I18" s="288">
        <v>20021760</v>
      </c>
      <c r="J18" s="168">
        <f t="shared" si="3"/>
        <v>20021760</v>
      </c>
      <c r="K18" s="288">
        <v>17018337</v>
      </c>
      <c r="L18" s="168">
        <f t="shared" si="4"/>
        <v>17018337</v>
      </c>
      <c r="M18" s="186" t="s">
        <v>52</v>
      </c>
      <c r="N18" s="170" t="s">
        <v>60</v>
      </c>
    </row>
    <row r="19" spans="2:15" s="17" customFormat="1" ht="76.5" customHeight="1" x14ac:dyDescent="0.25">
      <c r="B19" s="102" t="s">
        <v>43</v>
      </c>
      <c r="C19" s="288">
        <v>0</v>
      </c>
      <c r="D19" s="168">
        <f t="shared" si="0"/>
        <v>0</v>
      </c>
      <c r="E19" s="288">
        <v>0</v>
      </c>
      <c r="F19" s="168">
        <f t="shared" si="1"/>
        <v>0</v>
      </c>
      <c r="G19" s="288">
        <v>0</v>
      </c>
      <c r="H19" s="168">
        <f t="shared" si="2"/>
        <v>0</v>
      </c>
      <c r="I19" s="288">
        <v>0</v>
      </c>
      <c r="J19" s="168">
        <f t="shared" si="3"/>
        <v>0</v>
      </c>
      <c r="K19" s="288">
        <v>0</v>
      </c>
      <c r="L19" s="168">
        <f t="shared" si="4"/>
        <v>0</v>
      </c>
      <c r="M19" s="251" t="s">
        <v>62</v>
      </c>
      <c r="N19" s="170"/>
    </row>
    <row r="20" spans="2:15" s="17" customFormat="1" ht="51" customHeight="1" x14ac:dyDescent="0.25">
      <c r="B20" s="102" t="s">
        <v>44</v>
      </c>
      <c r="C20" s="288">
        <v>0</v>
      </c>
      <c r="D20" s="168">
        <f t="shared" si="0"/>
        <v>0</v>
      </c>
      <c r="E20" s="288">
        <v>0</v>
      </c>
      <c r="F20" s="168">
        <f t="shared" si="1"/>
        <v>0</v>
      </c>
      <c r="G20" s="288">
        <v>0</v>
      </c>
      <c r="H20" s="168">
        <f t="shared" si="2"/>
        <v>0</v>
      </c>
      <c r="I20" s="288">
        <v>0</v>
      </c>
      <c r="J20" s="168">
        <f t="shared" si="3"/>
        <v>0</v>
      </c>
      <c r="K20" s="288">
        <v>0</v>
      </c>
      <c r="L20" s="168">
        <f t="shared" si="4"/>
        <v>0</v>
      </c>
      <c r="M20" s="252"/>
      <c r="N20" s="170"/>
    </row>
    <row r="21" spans="2:15" s="17" customFormat="1" ht="76.5" x14ac:dyDescent="0.25">
      <c r="B21" s="172" t="s">
        <v>41</v>
      </c>
      <c r="C21" s="288">
        <v>0</v>
      </c>
      <c r="D21" s="168">
        <f t="shared" si="0"/>
        <v>0</v>
      </c>
      <c r="E21" s="288">
        <v>0</v>
      </c>
      <c r="F21" s="168">
        <f t="shared" si="1"/>
        <v>0</v>
      </c>
      <c r="G21" s="288">
        <v>0</v>
      </c>
      <c r="H21" s="168">
        <f t="shared" si="2"/>
        <v>0</v>
      </c>
      <c r="I21" s="288">
        <v>0</v>
      </c>
      <c r="J21" s="168">
        <f t="shared" si="3"/>
        <v>0</v>
      </c>
      <c r="K21" s="288">
        <v>0</v>
      </c>
      <c r="L21" s="168">
        <f t="shared" si="4"/>
        <v>0</v>
      </c>
      <c r="M21" s="186" t="s">
        <v>61</v>
      </c>
      <c r="N21" s="174"/>
    </row>
    <row r="22" spans="2:15" s="17" customFormat="1" ht="76.5" x14ac:dyDescent="0.25">
      <c r="B22" s="172" t="s">
        <v>42</v>
      </c>
      <c r="C22" s="288">
        <v>0</v>
      </c>
      <c r="D22" s="168">
        <f t="shared" si="0"/>
        <v>0</v>
      </c>
      <c r="E22" s="288">
        <v>0</v>
      </c>
      <c r="F22" s="168">
        <f t="shared" si="1"/>
        <v>0</v>
      </c>
      <c r="G22" s="288">
        <v>0</v>
      </c>
      <c r="H22" s="168">
        <f t="shared" si="2"/>
        <v>0</v>
      </c>
      <c r="I22" s="288">
        <v>0</v>
      </c>
      <c r="J22" s="168">
        <f t="shared" si="3"/>
        <v>0</v>
      </c>
      <c r="K22" s="288">
        <v>0</v>
      </c>
      <c r="L22" s="168">
        <f t="shared" si="4"/>
        <v>0</v>
      </c>
      <c r="M22" s="186" t="s">
        <v>61</v>
      </c>
      <c r="N22" s="170"/>
    </row>
    <row r="23" spans="2:15" s="17" customFormat="1" ht="38.25" x14ac:dyDescent="0.25">
      <c r="B23" s="102" t="s">
        <v>48</v>
      </c>
      <c r="C23" s="288">
        <v>0</v>
      </c>
      <c r="D23" s="168">
        <f t="shared" si="0"/>
        <v>0</v>
      </c>
      <c r="E23" s="288">
        <v>0</v>
      </c>
      <c r="F23" s="168">
        <f t="shared" si="1"/>
        <v>0</v>
      </c>
      <c r="G23" s="288">
        <v>0</v>
      </c>
      <c r="H23" s="168">
        <f t="shared" si="2"/>
        <v>0</v>
      </c>
      <c r="I23" s="288">
        <v>0</v>
      </c>
      <c r="J23" s="168">
        <f t="shared" si="3"/>
        <v>0</v>
      </c>
      <c r="K23" s="288">
        <v>0</v>
      </c>
      <c r="L23" s="168">
        <f t="shared" si="4"/>
        <v>0</v>
      </c>
      <c r="M23" s="186" t="s">
        <v>94</v>
      </c>
      <c r="N23" s="170"/>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180">
        <f>SUM(D17:D23)</f>
        <v>46866848.5</v>
      </c>
      <c r="E26" s="181"/>
      <c r="F26" s="180">
        <f>SUM(F17:F23)</f>
        <v>35620965</v>
      </c>
      <c r="G26" s="181"/>
      <c r="H26" s="180">
        <f>SUM(H17:H23)</f>
        <v>45467858</v>
      </c>
      <c r="I26" s="181"/>
      <c r="J26" s="180">
        <f>SUM(J17:J23)</f>
        <v>23347883</v>
      </c>
      <c r="K26" s="181"/>
      <c r="L26" s="180">
        <f>SUM(L17:L23)</f>
        <v>22976091</v>
      </c>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sheetData>
  <mergeCells count="10">
    <mergeCell ref="C11:L11"/>
    <mergeCell ref="B14:B15"/>
    <mergeCell ref="M14:M15"/>
    <mergeCell ref="N14:N15"/>
    <mergeCell ref="M19:M20"/>
    <mergeCell ref="C14:D14"/>
    <mergeCell ref="E14:F14"/>
    <mergeCell ref="G14:H14"/>
    <mergeCell ref="I14:J14"/>
    <mergeCell ref="K14:L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86"/>
  <sheetViews>
    <sheetView showGridLines="0" topLeftCell="A23" zoomScale="85" zoomScaleNormal="85" workbookViewId="0">
      <selection activeCell="D16" sqref="D16"/>
    </sheetView>
  </sheetViews>
  <sheetFormatPr defaultRowHeight="12.75" x14ac:dyDescent="0.25"/>
  <cols>
    <col min="1" max="1" width="4.7109375" style="13" customWidth="1"/>
    <col min="2" max="2" width="18.28515625" style="13" customWidth="1"/>
    <col min="3" max="3" width="13.5703125" style="13" customWidth="1"/>
    <col min="4" max="4" width="19.5703125" style="13" bestFit="1" customWidth="1"/>
    <col min="5" max="5" width="11.85546875" style="14" customWidth="1"/>
    <col min="6" max="6" width="19.5703125" style="14" bestFit="1" customWidth="1"/>
    <col min="7" max="7" width="11.85546875" style="13" customWidth="1"/>
    <col min="8" max="8" width="19.5703125" style="13" bestFit="1" customWidth="1"/>
    <col min="9" max="9" width="11.85546875" style="13" customWidth="1"/>
    <col min="10" max="10" width="19.5703125" style="13" bestFit="1" customWidth="1"/>
    <col min="11" max="11" width="11.85546875" style="13" customWidth="1"/>
    <col min="12" max="12" width="19.5703125" style="13" bestFit="1" customWidth="1"/>
    <col min="13" max="13" width="27" style="13" customWidth="1"/>
    <col min="14" max="14" width="31" style="13" customWidth="1"/>
    <col min="15" max="15" width="33.85546875" style="13" customWidth="1"/>
    <col min="16" max="16384" width="9.140625" style="13"/>
  </cols>
  <sheetData>
    <row r="1" spans="1:17" s="1" customFormat="1" x14ac:dyDescent="0.2">
      <c r="A1" s="24"/>
      <c r="F1" s="2"/>
      <c r="G1" s="2"/>
    </row>
    <row r="2" spans="1:17" s="22" customFormat="1" x14ac:dyDescent="0.2">
      <c r="A2" s="25"/>
      <c r="B2" s="22" t="s">
        <v>0</v>
      </c>
      <c r="F2" s="23"/>
      <c r="G2" s="23"/>
    </row>
    <row r="3" spans="1:17" s="4" customFormat="1" x14ac:dyDescent="0.2">
      <c r="A3" s="24"/>
      <c r="B3" s="4" t="s">
        <v>3</v>
      </c>
      <c r="C3" s="4" t="s">
        <v>4</v>
      </c>
      <c r="F3" s="10"/>
      <c r="G3" s="10"/>
    </row>
    <row r="4" spans="1:17" s="34" customFormat="1" x14ac:dyDescent="0.2">
      <c r="A4" s="33"/>
      <c r="B4" s="34" t="s">
        <v>99</v>
      </c>
      <c r="F4" s="35"/>
      <c r="G4" s="35"/>
    </row>
    <row r="5" spans="1:17" s="4" customFormat="1" x14ac:dyDescent="0.2">
      <c r="A5" s="24"/>
      <c r="B5" s="4" t="s">
        <v>1</v>
      </c>
      <c r="C5" s="7">
        <f>Cover!B35</f>
        <v>5.2</v>
      </c>
      <c r="F5" s="10"/>
      <c r="G5" s="10"/>
    </row>
    <row r="6" spans="1:17" s="4" customFormat="1" x14ac:dyDescent="0.2">
      <c r="A6" s="24"/>
      <c r="B6" s="4" t="s">
        <v>2</v>
      </c>
      <c r="C6" s="8">
        <f>Cover!B36</f>
        <v>43166</v>
      </c>
      <c r="F6" s="10"/>
      <c r="G6" s="10"/>
    </row>
    <row r="7" spans="1:17" s="4" customFormat="1" x14ac:dyDescent="0.2">
      <c r="A7" s="24"/>
      <c r="F7" s="10"/>
      <c r="G7" s="10"/>
    </row>
    <row r="9" spans="1:17" s="15" customFormat="1" x14ac:dyDescent="0.25">
      <c r="B9" s="15" t="s">
        <v>156</v>
      </c>
      <c r="E9" s="16"/>
      <c r="F9" s="16"/>
    </row>
    <row r="10" spans="1:17" s="15" customFormat="1" x14ac:dyDescent="0.25">
      <c r="E10" s="16"/>
      <c r="F10" s="16"/>
    </row>
    <row r="11" spans="1:17" ht="15" customHeight="1" x14ac:dyDescent="0.25">
      <c r="C11" s="237" t="s">
        <v>26</v>
      </c>
      <c r="D11" s="237"/>
      <c r="E11" s="237"/>
      <c r="F11" s="237"/>
      <c r="G11" s="237"/>
      <c r="H11" s="237"/>
      <c r="I11" s="237"/>
      <c r="J11" s="237"/>
      <c r="K11" s="237"/>
      <c r="L11" s="237"/>
      <c r="M11" s="56"/>
      <c r="N11" s="56"/>
      <c r="O11" s="56"/>
      <c r="P11" s="56"/>
      <c r="Q11" s="56"/>
    </row>
    <row r="12" spans="1:17" ht="15" customHeight="1" x14ac:dyDescent="0.25">
      <c r="B12" s="13" t="s">
        <v>172</v>
      </c>
      <c r="C12" s="164">
        <f>'3. Key Variables'!B12</f>
        <v>5.86</v>
      </c>
      <c r="D12" s="88"/>
      <c r="E12" s="88"/>
      <c r="F12" s="88"/>
      <c r="G12" s="88"/>
      <c r="H12" s="88"/>
      <c r="I12" s="88"/>
      <c r="J12" s="88"/>
      <c r="K12" s="88"/>
      <c r="L12" s="88"/>
      <c r="M12" s="56"/>
      <c r="N12" s="56"/>
      <c r="O12" s="56"/>
      <c r="P12" s="56"/>
      <c r="Q12" s="56"/>
    </row>
    <row r="13" spans="1:17" x14ac:dyDescent="0.25">
      <c r="B13" s="13" t="s">
        <v>23</v>
      </c>
      <c r="C13" s="164">
        <f>'3. Key Variables'!B25</f>
        <v>0.56000000000000005</v>
      </c>
    </row>
    <row r="14" spans="1:17" x14ac:dyDescent="0.25">
      <c r="B14" s="242" t="s">
        <v>36</v>
      </c>
      <c r="C14" s="246">
        <v>2015</v>
      </c>
      <c r="D14" s="247"/>
      <c r="E14" s="246">
        <v>2014</v>
      </c>
      <c r="F14" s="247"/>
      <c r="G14" s="246">
        <v>2013</v>
      </c>
      <c r="H14" s="247"/>
      <c r="I14" s="246">
        <v>2012</v>
      </c>
      <c r="J14" s="247"/>
      <c r="K14" s="246">
        <v>2011</v>
      </c>
      <c r="L14" s="247"/>
      <c r="M14" s="238" t="s">
        <v>46</v>
      </c>
      <c r="N14" s="240" t="s">
        <v>27</v>
      </c>
    </row>
    <row r="15" spans="1:17" ht="29.25"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7" ht="105.75" customHeight="1" x14ac:dyDescent="0.25">
      <c r="B16" s="102" t="s">
        <v>93</v>
      </c>
      <c r="C16" s="291">
        <v>4</v>
      </c>
      <c r="D16" s="168">
        <f>((C16*$C$13)*1000000)*$C$12</f>
        <v>13126400</v>
      </c>
      <c r="E16" s="291">
        <v>4</v>
      </c>
      <c r="F16" s="168">
        <f>((E16*$C$13)*1000000)*$C$12</f>
        <v>13126400</v>
      </c>
      <c r="G16" s="291">
        <v>2</v>
      </c>
      <c r="H16" s="168">
        <f>((G16*$C$13)*1000000)*$C$12</f>
        <v>6563200</v>
      </c>
      <c r="I16" s="294">
        <v>1</v>
      </c>
      <c r="J16" s="168">
        <f>((I16*$C$13)*1000000)*$C$12</f>
        <v>3281600</v>
      </c>
      <c r="K16" s="293">
        <v>4</v>
      </c>
      <c r="L16" s="168">
        <f>((K16*$C$13)*1000000)*$C$12</f>
        <v>13126400</v>
      </c>
      <c r="M16" s="31"/>
      <c r="N16" s="170" t="s">
        <v>37</v>
      </c>
    </row>
    <row r="17" spans="2:15" s="17" customFormat="1" ht="38.25" x14ac:dyDescent="0.25">
      <c r="B17" s="102" t="s">
        <v>45</v>
      </c>
      <c r="C17" s="292">
        <v>0</v>
      </c>
      <c r="D17" s="168">
        <f t="shared" ref="D17:D23" si="0">((C17*$C$13)*1000000)*$C$12</f>
        <v>0</v>
      </c>
      <c r="E17" s="293">
        <v>11</v>
      </c>
      <c r="F17" s="168">
        <f t="shared" ref="F17:F23" si="1">((E17*$C$13)*1000000)*$C$12</f>
        <v>36097600</v>
      </c>
      <c r="G17" s="293">
        <v>4</v>
      </c>
      <c r="H17" s="168">
        <f t="shared" ref="H17:H23" si="2">((G17*$C$13)*1000000)*$C$12</f>
        <v>13126400</v>
      </c>
      <c r="I17" s="293">
        <v>3</v>
      </c>
      <c r="J17" s="168">
        <f t="shared" ref="J17:J23" si="3">((I17*$C$13)*1000000)*$C$12</f>
        <v>9844800.0000000019</v>
      </c>
      <c r="K17" s="293">
        <v>0</v>
      </c>
      <c r="L17" s="168">
        <f t="shared" ref="L17:L23" si="4">((K17*$C$13)*1000000)*$C$12</f>
        <v>0</v>
      </c>
      <c r="M17" s="31"/>
      <c r="N17" s="170" t="s">
        <v>63</v>
      </c>
    </row>
    <row r="18" spans="2:15" s="17" customFormat="1" ht="51" customHeight="1" x14ac:dyDescent="0.25">
      <c r="B18" s="102" t="s">
        <v>40</v>
      </c>
      <c r="C18" s="292">
        <v>0</v>
      </c>
      <c r="D18" s="168">
        <f t="shared" si="0"/>
        <v>0</v>
      </c>
      <c r="E18" s="293">
        <v>0</v>
      </c>
      <c r="F18" s="168">
        <f t="shared" si="1"/>
        <v>0</v>
      </c>
      <c r="G18" s="293">
        <v>1</v>
      </c>
      <c r="H18" s="168">
        <f t="shared" si="2"/>
        <v>3281600</v>
      </c>
      <c r="I18" s="293">
        <v>2</v>
      </c>
      <c r="J18" s="168">
        <f t="shared" si="3"/>
        <v>6563200</v>
      </c>
      <c r="K18" s="293">
        <v>0</v>
      </c>
      <c r="L18" s="168">
        <f t="shared" si="4"/>
        <v>0</v>
      </c>
      <c r="M18" s="31"/>
      <c r="N18" s="170" t="s">
        <v>63</v>
      </c>
    </row>
    <row r="19" spans="2:15" s="17" customFormat="1" ht="51" customHeight="1" x14ac:dyDescent="0.25">
      <c r="B19" s="102" t="s">
        <v>43</v>
      </c>
      <c r="C19" s="293">
        <v>0</v>
      </c>
      <c r="D19" s="168">
        <f t="shared" si="0"/>
        <v>0</v>
      </c>
      <c r="E19" s="293">
        <v>0</v>
      </c>
      <c r="F19" s="168">
        <f t="shared" si="1"/>
        <v>0</v>
      </c>
      <c r="G19" s="293">
        <v>0</v>
      </c>
      <c r="H19" s="168">
        <f t="shared" si="2"/>
        <v>0</v>
      </c>
      <c r="I19" s="293">
        <v>0</v>
      </c>
      <c r="J19" s="168">
        <f t="shared" si="3"/>
        <v>0</v>
      </c>
      <c r="K19" s="293">
        <v>0</v>
      </c>
      <c r="L19" s="168">
        <f t="shared" si="4"/>
        <v>0</v>
      </c>
      <c r="M19" s="255" t="s">
        <v>54</v>
      </c>
      <c r="N19" s="170"/>
    </row>
    <row r="20" spans="2:15" s="17" customFormat="1" ht="51" customHeight="1" x14ac:dyDescent="0.25">
      <c r="B20" s="102" t="s">
        <v>44</v>
      </c>
      <c r="C20" s="293">
        <v>0</v>
      </c>
      <c r="D20" s="168">
        <f t="shared" si="0"/>
        <v>0</v>
      </c>
      <c r="E20" s="293">
        <v>0</v>
      </c>
      <c r="F20" s="168">
        <f t="shared" si="1"/>
        <v>0</v>
      </c>
      <c r="G20" s="293">
        <v>0</v>
      </c>
      <c r="H20" s="168">
        <f t="shared" si="2"/>
        <v>0</v>
      </c>
      <c r="I20" s="293">
        <v>0</v>
      </c>
      <c r="J20" s="168">
        <f t="shared" si="3"/>
        <v>0</v>
      </c>
      <c r="K20" s="293">
        <v>0</v>
      </c>
      <c r="L20" s="168">
        <f t="shared" si="4"/>
        <v>0</v>
      </c>
      <c r="M20" s="256"/>
      <c r="N20" s="170"/>
    </row>
    <row r="21" spans="2:15" s="17" customFormat="1" ht="45" customHeight="1" x14ac:dyDescent="0.25">
      <c r="B21" s="172" t="s">
        <v>41</v>
      </c>
      <c r="C21" s="293">
        <v>0</v>
      </c>
      <c r="D21" s="168">
        <f t="shared" si="0"/>
        <v>0</v>
      </c>
      <c r="E21" s="293">
        <v>0</v>
      </c>
      <c r="F21" s="168">
        <f t="shared" si="1"/>
        <v>0</v>
      </c>
      <c r="G21" s="293">
        <v>0</v>
      </c>
      <c r="H21" s="168">
        <f t="shared" si="2"/>
        <v>0</v>
      </c>
      <c r="I21" s="293">
        <v>0</v>
      </c>
      <c r="J21" s="168">
        <f t="shared" si="3"/>
        <v>0</v>
      </c>
      <c r="K21" s="293">
        <v>0</v>
      </c>
      <c r="L21" s="168">
        <f t="shared" si="4"/>
        <v>0</v>
      </c>
      <c r="M21" s="253" t="s">
        <v>55</v>
      </c>
      <c r="N21" s="174"/>
    </row>
    <row r="22" spans="2:15" s="17" customFormat="1" ht="25.5" x14ac:dyDescent="0.25">
      <c r="B22" s="172" t="s">
        <v>42</v>
      </c>
      <c r="C22" s="293">
        <v>0</v>
      </c>
      <c r="D22" s="168">
        <f t="shared" si="0"/>
        <v>0</v>
      </c>
      <c r="E22" s="293">
        <v>0</v>
      </c>
      <c r="F22" s="168">
        <f t="shared" si="1"/>
        <v>0</v>
      </c>
      <c r="G22" s="293">
        <v>0</v>
      </c>
      <c r="H22" s="168">
        <f t="shared" si="2"/>
        <v>0</v>
      </c>
      <c r="I22" s="293">
        <v>0</v>
      </c>
      <c r="J22" s="168">
        <f t="shared" si="3"/>
        <v>0</v>
      </c>
      <c r="K22" s="293">
        <v>0</v>
      </c>
      <c r="L22" s="168">
        <f t="shared" si="4"/>
        <v>0</v>
      </c>
      <c r="M22" s="254"/>
      <c r="N22" s="170"/>
    </row>
    <row r="23" spans="2:15" s="17" customFormat="1" ht="25.5" x14ac:dyDescent="0.25">
      <c r="B23" s="102" t="s">
        <v>48</v>
      </c>
      <c r="C23" s="293">
        <v>0</v>
      </c>
      <c r="D23" s="168">
        <f t="shared" si="0"/>
        <v>0</v>
      </c>
      <c r="E23" s="293">
        <v>0</v>
      </c>
      <c r="F23" s="168">
        <f t="shared" si="1"/>
        <v>0</v>
      </c>
      <c r="G23" s="293">
        <v>0</v>
      </c>
      <c r="H23" s="168">
        <f t="shared" si="2"/>
        <v>0</v>
      </c>
      <c r="I23" s="293">
        <v>0</v>
      </c>
      <c r="J23" s="168">
        <f t="shared" si="3"/>
        <v>0</v>
      </c>
      <c r="K23" s="293">
        <v>0</v>
      </c>
      <c r="L23" s="168">
        <f t="shared" si="4"/>
        <v>0</v>
      </c>
      <c r="M23" s="32" t="s">
        <v>94</v>
      </c>
      <c r="N23" s="170"/>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283">
        <f>D16</f>
        <v>13126400</v>
      </c>
      <c r="E26" s="283"/>
      <c r="F26" s="283">
        <f>SUM(F17:F23)</f>
        <v>36097600</v>
      </c>
      <c r="G26" s="283"/>
      <c r="H26" s="283">
        <f>SUM(H17:H23)</f>
        <v>16408000</v>
      </c>
      <c r="I26" s="283"/>
      <c r="J26" s="283">
        <f>SUM(J17:J23)</f>
        <v>16408000.000000002</v>
      </c>
      <c r="K26" s="283"/>
      <c r="L26" s="283">
        <f>L16</f>
        <v>13126400</v>
      </c>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B30" s="13" t="s">
        <v>178</v>
      </c>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row r="286" spans="5:6" s="17" customFormat="1" x14ac:dyDescent="0.25">
      <c r="E286" s="19"/>
      <c r="F286" s="19"/>
    </row>
  </sheetData>
  <mergeCells count="11">
    <mergeCell ref="C11:L11"/>
    <mergeCell ref="M21:M22"/>
    <mergeCell ref="B14:B15"/>
    <mergeCell ref="M14:M15"/>
    <mergeCell ref="N14:N15"/>
    <mergeCell ref="M19:M20"/>
    <mergeCell ref="C14:D14"/>
    <mergeCell ref="E14:F14"/>
    <mergeCell ref="G14:H14"/>
    <mergeCell ref="I14:J14"/>
    <mergeCell ref="K14:L1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85"/>
  <sheetViews>
    <sheetView showGridLines="0" topLeftCell="A13" zoomScale="85" zoomScaleNormal="85" workbookViewId="0">
      <selection activeCell="G34" sqref="G34"/>
    </sheetView>
  </sheetViews>
  <sheetFormatPr defaultRowHeight="12.75" x14ac:dyDescent="0.25"/>
  <cols>
    <col min="1" max="1" width="4.7109375" style="13" customWidth="1"/>
    <col min="2" max="2" width="18.28515625" style="13" customWidth="1"/>
    <col min="3" max="3" width="20.140625" style="13" customWidth="1"/>
    <col min="4" max="4" width="19.5703125" style="13" bestFit="1" customWidth="1"/>
    <col min="5" max="5" width="18.5703125" style="14" bestFit="1" customWidth="1"/>
    <col min="6" max="6" width="19.5703125" style="14" bestFit="1" customWidth="1"/>
    <col min="7" max="7" width="18.5703125" style="13" customWidth="1"/>
    <col min="8" max="8" width="19.5703125" style="13" bestFit="1" customWidth="1"/>
    <col min="9" max="9" width="18.5703125" style="13" bestFit="1" customWidth="1"/>
    <col min="10" max="10" width="19.5703125" style="13" bestFit="1" customWidth="1"/>
    <col min="11" max="11" width="18.5703125" style="13" bestFit="1" customWidth="1"/>
    <col min="12" max="12" width="19.5703125" style="13" bestFit="1" customWidth="1"/>
    <col min="13" max="13" width="27" style="13" customWidth="1"/>
    <col min="14" max="14" width="31" style="13" customWidth="1"/>
    <col min="15" max="15" width="33.85546875" style="13" customWidth="1"/>
    <col min="16" max="16384" width="9.140625" style="13"/>
  </cols>
  <sheetData>
    <row r="1" spans="1:18" s="1" customFormat="1" x14ac:dyDescent="0.2">
      <c r="A1" s="24"/>
      <c r="F1" s="2"/>
      <c r="G1" s="2"/>
    </row>
    <row r="2" spans="1:18" s="22" customFormat="1" x14ac:dyDescent="0.2">
      <c r="A2" s="25"/>
      <c r="B2" s="22" t="s">
        <v>0</v>
      </c>
      <c r="F2" s="23"/>
      <c r="G2" s="23"/>
    </row>
    <row r="3" spans="1:18" s="4" customFormat="1" x14ac:dyDescent="0.2">
      <c r="A3" s="24"/>
      <c r="B3" s="4" t="s">
        <v>3</v>
      </c>
      <c r="C3" s="4" t="s">
        <v>4</v>
      </c>
      <c r="F3" s="10"/>
      <c r="G3" s="10"/>
    </row>
    <row r="4" spans="1:18" s="34" customFormat="1" x14ac:dyDescent="0.2">
      <c r="A4" s="33"/>
      <c r="B4" s="34" t="s">
        <v>99</v>
      </c>
      <c r="F4" s="35"/>
      <c r="G4" s="35"/>
    </row>
    <row r="5" spans="1:18" s="4" customFormat="1" x14ac:dyDescent="0.2">
      <c r="A5" s="24"/>
      <c r="B5" s="4" t="s">
        <v>1</v>
      </c>
      <c r="C5" s="7">
        <f>Cover!B35</f>
        <v>5.2</v>
      </c>
      <c r="F5" s="10"/>
      <c r="G5" s="10"/>
    </row>
    <row r="6" spans="1:18" s="4" customFormat="1" x14ac:dyDescent="0.2">
      <c r="A6" s="24"/>
      <c r="B6" s="4" t="s">
        <v>2</v>
      </c>
      <c r="C6" s="8">
        <f>Cover!B36</f>
        <v>43166</v>
      </c>
      <c r="F6" s="10"/>
      <c r="G6" s="10"/>
    </row>
    <row r="7" spans="1:18" s="4" customFormat="1" x14ac:dyDescent="0.2">
      <c r="A7" s="24"/>
      <c r="F7" s="10"/>
      <c r="G7" s="10"/>
    </row>
    <row r="10" spans="1:18" s="15" customFormat="1" x14ac:dyDescent="0.25">
      <c r="B10" s="15" t="s">
        <v>156</v>
      </c>
      <c r="E10" s="16"/>
      <c r="F10" s="16"/>
    </row>
    <row r="11" spans="1:18" s="15" customFormat="1" x14ac:dyDescent="0.25">
      <c r="E11" s="16"/>
      <c r="F11" s="16"/>
    </row>
    <row r="12" spans="1:18" ht="15" customHeight="1" x14ac:dyDescent="0.25">
      <c r="C12" s="237" t="s">
        <v>26</v>
      </c>
      <c r="D12" s="237"/>
      <c r="E12" s="237"/>
      <c r="F12" s="237"/>
      <c r="G12" s="237"/>
      <c r="H12" s="237"/>
      <c r="I12" s="237"/>
      <c r="J12" s="237"/>
      <c r="K12" s="237"/>
      <c r="L12" s="237"/>
      <c r="M12" s="56"/>
      <c r="N12" s="56"/>
      <c r="O12" s="56"/>
      <c r="P12" s="56"/>
      <c r="Q12" s="56"/>
      <c r="R12" s="56"/>
    </row>
    <row r="13" spans="1:18" x14ac:dyDescent="0.25">
      <c r="B13" s="13" t="s">
        <v>23</v>
      </c>
      <c r="C13" s="164">
        <f>'3. Key Variables'!B26</f>
        <v>0.1</v>
      </c>
    </row>
    <row r="14" spans="1:18" x14ac:dyDescent="0.25">
      <c r="B14" s="242" t="s">
        <v>38</v>
      </c>
      <c r="C14" s="246">
        <v>2015</v>
      </c>
      <c r="D14" s="247"/>
      <c r="E14" s="246">
        <v>2014</v>
      </c>
      <c r="F14" s="247"/>
      <c r="G14" s="246">
        <v>2013</v>
      </c>
      <c r="H14" s="247"/>
      <c r="I14" s="246">
        <v>2012</v>
      </c>
      <c r="J14" s="247"/>
      <c r="K14" s="246">
        <v>2011</v>
      </c>
      <c r="L14" s="247"/>
      <c r="M14" s="238" t="s">
        <v>46</v>
      </c>
      <c r="N14" s="240" t="s">
        <v>27</v>
      </c>
    </row>
    <row r="15" spans="1:18" ht="29.25"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8" ht="105.75" customHeight="1" x14ac:dyDescent="0.25">
      <c r="B16" s="102" t="s">
        <v>95</v>
      </c>
      <c r="C16" s="286">
        <v>0</v>
      </c>
      <c r="D16" s="168">
        <f>((C16*$C$13)*0.088)</f>
        <v>0</v>
      </c>
      <c r="E16" s="286">
        <v>0</v>
      </c>
      <c r="F16" s="168">
        <f>((E16*$C$13)*0.088)</f>
        <v>0</v>
      </c>
      <c r="G16" s="286">
        <v>0</v>
      </c>
      <c r="H16" s="168">
        <f>((G16*$C$13)*0.088)</f>
        <v>0</v>
      </c>
      <c r="I16" s="289">
        <v>0</v>
      </c>
      <c r="J16" s="168">
        <f>((I16*$C$13)*0.088)</f>
        <v>0</v>
      </c>
      <c r="K16" s="288">
        <v>0</v>
      </c>
      <c r="L16" s="168">
        <f>((K16*$C$13)*0.088)</f>
        <v>0</v>
      </c>
      <c r="M16" s="31"/>
      <c r="N16" s="170"/>
    </row>
    <row r="17" spans="2:15" s="17" customFormat="1" ht="67.5" x14ac:dyDescent="0.25">
      <c r="B17" s="102" t="s">
        <v>45</v>
      </c>
      <c r="C17" s="290">
        <v>1627640555.8800001</v>
      </c>
      <c r="D17" s="168">
        <f>(C17*$C$13)</f>
        <v>162764055.58800003</v>
      </c>
      <c r="E17" s="290">
        <v>1673431154.0899999</v>
      </c>
      <c r="F17" s="168">
        <f>(E17*$C$13)</f>
        <v>167343115.40900001</v>
      </c>
      <c r="G17" s="290">
        <v>1334786090.79</v>
      </c>
      <c r="H17" s="168">
        <f>(G17*$C$13)</f>
        <v>133478609.079</v>
      </c>
      <c r="I17" s="290">
        <v>1389097241.72</v>
      </c>
      <c r="J17" s="168">
        <f>(I17*$C$13)</f>
        <v>138909724.17200002</v>
      </c>
      <c r="K17" s="290">
        <v>1180734702.3699999</v>
      </c>
      <c r="L17" s="168">
        <f>(K17*$C$13)</f>
        <v>118073470.23699999</v>
      </c>
      <c r="M17" s="31" t="s">
        <v>64</v>
      </c>
      <c r="N17" s="170" t="s">
        <v>32</v>
      </c>
    </row>
    <row r="18" spans="2:15" s="17" customFormat="1" ht="51" customHeight="1" x14ac:dyDescent="0.25">
      <c r="B18" s="102" t="s">
        <v>40</v>
      </c>
      <c r="C18" s="290">
        <v>3309370000</v>
      </c>
      <c r="D18" s="168">
        <f t="shared" ref="D18:D23" si="0">(C18*$C$13)</f>
        <v>330937000</v>
      </c>
      <c r="E18" s="290">
        <v>1576883000</v>
      </c>
      <c r="F18" s="168">
        <f t="shared" ref="F18:F23" si="1">(E18*$C$13)</f>
        <v>157688300</v>
      </c>
      <c r="G18" s="290">
        <v>1695375000</v>
      </c>
      <c r="H18" s="168">
        <f t="shared" ref="H18:H23" si="2">(G18*$C$13)</f>
        <v>169537500</v>
      </c>
      <c r="I18" s="287">
        <v>579881000</v>
      </c>
      <c r="J18" s="168">
        <f t="shared" ref="J18:J23" si="3">(I18*$C$13)</f>
        <v>57988100</v>
      </c>
      <c r="K18" s="290">
        <v>0</v>
      </c>
      <c r="L18" s="168">
        <f t="shared" ref="L18:L23" si="4">((K18*$C$13)*0.088)</f>
        <v>0</v>
      </c>
      <c r="M18" s="31" t="s">
        <v>96</v>
      </c>
      <c r="N18" s="257" t="s">
        <v>53</v>
      </c>
    </row>
    <row r="19" spans="2:15" s="17" customFormat="1" ht="51" customHeight="1" x14ac:dyDescent="0.25">
      <c r="B19" s="102" t="s">
        <v>43</v>
      </c>
      <c r="C19" s="288">
        <v>65613000</v>
      </c>
      <c r="D19" s="168">
        <f t="shared" si="0"/>
        <v>6561300</v>
      </c>
      <c r="E19" s="288">
        <v>3889000</v>
      </c>
      <c r="F19" s="168">
        <f t="shared" si="1"/>
        <v>388900</v>
      </c>
      <c r="G19" s="288">
        <v>0</v>
      </c>
      <c r="H19" s="168">
        <f t="shared" si="2"/>
        <v>0</v>
      </c>
      <c r="I19" s="288">
        <v>0</v>
      </c>
      <c r="J19" s="168">
        <f t="shared" si="3"/>
        <v>0</v>
      </c>
      <c r="K19" s="288">
        <v>0</v>
      </c>
      <c r="L19" s="168">
        <f t="shared" si="4"/>
        <v>0</v>
      </c>
      <c r="M19" s="31"/>
      <c r="N19" s="258"/>
    </row>
    <row r="20" spans="2:15" s="17" customFormat="1" ht="51" customHeight="1" x14ac:dyDescent="0.25">
      <c r="B20" s="102" t="s">
        <v>44</v>
      </c>
      <c r="C20" s="288">
        <v>26000</v>
      </c>
      <c r="D20" s="168">
        <f t="shared" si="0"/>
        <v>2600</v>
      </c>
      <c r="E20" s="288">
        <v>0</v>
      </c>
      <c r="F20" s="168">
        <f t="shared" si="1"/>
        <v>0</v>
      </c>
      <c r="G20" s="288">
        <v>0</v>
      </c>
      <c r="H20" s="168">
        <f t="shared" si="2"/>
        <v>0</v>
      </c>
      <c r="I20" s="288">
        <v>0</v>
      </c>
      <c r="J20" s="168">
        <f t="shared" si="3"/>
        <v>0</v>
      </c>
      <c r="K20" s="288">
        <v>0</v>
      </c>
      <c r="L20" s="168">
        <f t="shared" si="4"/>
        <v>0</v>
      </c>
      <c r="M20" s="31"/>
      <c r="N20" s="258"/>
    </row>
    <row r="21" spans="2:15" s="17" customFormat="1" ht="45" customHeight="1" x14ac:dyDescent="0.25">
      <c r="B21" s="172" t="s">
        <v>41</v>
      </c>
      <c r="C21" s="288">
        <v>315000</v>
      </c>
      <c r="D21" s="168">
        <f t="shared" si="0"/>
        <v>31500</v>
      </c>
      <c r="E21" s="288">
        <v>1108000</v>
      </c>
      <c r="F21" s="168">
        <f t="shared" si="1"/>
        <v>110800</v>
      </c>
      <c r="G21" s="288">
        <v>1297000</v>
      </c>
      <c r="H21" s="168">
        <f t="shared" si="2"/>
        <v>129700</v>
      </c>
      <c r="I21" s="287">
        <v>1888666.66666667</v>
      </c>
      <c r="J21" s="168">
        <f t="shared" si="3"/>
        <v>188866.66666666701</v>
      </c>
      <c r="K21" s="288">
        <v>0</v>
      </c>
      <c r="L21" s="168">
        <f t="shared" si="4"/>
        <v>0</v>
      </c>
      <c r="M21" s="31" t="s">
        <v>96</v>
      </c>
      <c r="N21" s="258"/>
    </row>
    <row r="22" spans="2:15" s="17" customFormat="1" ht="33.75" x14ac:dyDescent="0.25">
      <c r="B22" s="172" t="s">
        <v>42</v>
      </c>
      <c r="C22" s="288">
        <v>10385000</v>
      </c>
      <c r="D22" s="168">
        <f t="shared" si="0"/>
        <v>1038500</v>
      </c>
      <c r="E22" s="288">
        <v>10378000</v>
      </c>
      <c r="F22" s="168">
        <f t="shared" si="1"/>
        <v>1037800</v>
      </c>
      <c r="G22" s="288">
        <v>16887000</v>
      </c>
      <c r="H22" s="168">
        <f t="shared" si="2"/>
        <v>1688700</v>
      </c>
      <c r="I22" s="287">
        <v>19052000</v>
      </c>
      <c r="J22" s="168">
        <f t="shared" si="3"/>
        <v>1905200</v>
      </c>
      <c r="K22" s="288">
        <v>0</v>
      </c>
      <c r="L22" s="168">
        <f t="shared" si="4"/>
        <v>0</v>
      </c>
      <c r="M22" s="31" t="s">
        <v>96</v>
      </c>
      <c r="N22" s="258"/>
    </row>
    <row r="23" spans="2:15" s="17" customFormat="1" ht="33.75" x14ac:dyDescent="0.25">
      <c r="B23" s="102" t="s">
        <v>48</v>
      </c>
      <c r="C23" s="288">
        <v>346763000</v>
      </c>
      <c r="D23" s="168">
        <f t="shared" si="0"/>
        <v>34676300</v>
      </c>
      <c r="E23" s="288">
        <v>394195000</v>
      </c>
      <c r="F23" s="168">
        <f t="shared" si="1"/>
        <v>39419500</v>
      </c>
      <c r="G23" s="288">
        <v>377213000</v>
      </c>
      <c r="H23" s="168">
        <f t="shared" si="2"/>
        <v>37721300</v>
      </c>
      <c r="I23" s="287">
        <v>403173666.66666698</v>
      </c>
      <c r="J23" s="168">
        <f t="shared" si="3"/>
        <v>40317366.666666701</v>
      </c>
      <c r="K23" s="288">
        <v>0</v>
      </c>
      <c r="L23" s="168">
        <f t="shared" si="4"/>
        <v>0</v>
      </c>
      <c r="M23" s="31" t="s">
        <v>96</v>
      </c>
      <c r="N23" s="259"/>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283">
        <f>SUM(D17:D23)</f>
        <v>536011255.58800006</v>
      </c>
      <c r="E26" s="283"/>
      <c r="F26" s="283">
        <f>SUM(F17:F23)</f>
        <v>365988415.40900004</v>
      </c>
      <c r="G26" s="283"/>
      <c r="H26" s="283">
        <f>SUM(H17:H23)</f>
        <v>342555809.079</v>
      </c>
      <c r="I26" s="283"/>
      <c r="J26" s="283">
        <f>SUM(J17:J23)</f>
        <v>239309257.50533336</v>
      </c>
      <c r="K26" s="283"/>
      <c r="L26" s="283">
        <f>SUM(L17:L23)</f>
        <v>118073470.23699999</v>
      </c>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sheetData>
  <mergeCells count="10">
    <mergeCell ref="B14:B15"/>
    <mergeCell ref="M14:M15"/>
    <mergeCell ref="N14:N15"/>
    <mergeCell ref="N18:N23"/>
    <mergeCell ref="C12:L12"/>
    <mergeCell ref="C14:D14"/>
    <mergeCell ref="E14:F14"/>
    <mergeCell ref="G14:H14"/>
    <mergeCell ref="I14:J14"/>
    <mergeCell ref="K14:L1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1"/>
  <sheetViews>
    <sheetView showGridLines="0" workbookViewId="0">
      <selection activeCell="E10" sqref="E10:E12"/>
    </sheetView>
  </sheetViews>
  <sheetFormatPr defaultRowHeight="15" x14ac:dyDescent="0.25"/>
  <cols>
    <col min="1" max="1" width="2.28515625" style="91" customWidth="1"/>
    <col min="2" max="2" width="9.140625" style="91"/>
    <col min="3" max="3" width="19.28515625" style="91" customWidth="1"/>
    <col min="4" max="4" width="21.7109375" style="91" bestFit="1" customWidth="1"/>
    <col min="5" max="5" width="25.85546875" style="91" customWidth="1"/>
    <col min="6" max="6" width="11" style="91" bestFit="1" customWidth="1"/>
    <col min="7" max="16384" width="9.140625" style="91"/>
  </cols>
  <sheetData>
    <row r="1" spans="1:8" s="22" customFormat="1" ht="12.75" x14ac:dyDescent="0.2">
      <c r="A1" s="25"/>
      <c r="B1" s="22" t="s">
        <v>0</v>
      </c>
      <c r="F1" s="23"/>
      <c r="G1" s="23"/>
    </row>
    <row r="2" spans="1:8" s="4" customFormat="1" ht="12.75" x14ac:dyDescent="0.2">
      <c r="A2" s="24"/>
      <c r="B2" s="4" t="s">
        <v>3</v>
      </c>
      <c r="C2" s="4" t="s">
        <v>4</v>
      </c>
      <c r="F2" s="10"/>
      <c r="G2" s="10"/>
    </row>
    <row r="3" spans="1:8" s="34" customFormat="1" ht="12.75" x14ac:dyDescent="0.2">
      <c r="A3" s="33"/>
      <c r="B3" s="34" t="s">
        <v>99</v>
      </c>
      <c r="F3" s="35"/>
      <c r="G3" s="35"/>
    </row>
    <row r="4" spans="1:8" s="4" customFormat="1" ht="12.75" x14ac:dyDescent="0.2">
      <c r="A4" s="24"/>
      <c r="B4" s="4" t="s">
        <v>1</v>
      </c>
      <c r="C4" s="7">
        <f>Cover!B35</f>
        <v>5.2</v>
      </c>
      <c r="F4" s="10"/>
      <c r="G4" s="10"/>
    </row>
    <row r="5" spans="1:8" s="4" customFormat="1" ht="12.75" x14ac:dyDescent="0.2">
      <c r="A5" s="24"/>
      <c r="B5" s="4" t="s">
        <v>2</v>
      </c>
      <c r="C5" s="8">
        <f>Cover!B36</f>
        <v>43166</v>
      </c>
      <c r="F5" s="10"/>
      <c r="G5" s="10"/>
    </row>
    <row r="6" spans="1:8" s="4" customFormat="1" ht="12.75" x14ac:dyDescent="0.2">
      <c r="A6" s="24"/>
      <c r="F6" s="10"/>
      <c r="G6" s="10"/>
    </row>
    <row r="7" spans="1:8" s="13" customFormat="1" ht="12.75" x14ac:dyDescent="0.25">
      <c r="E7" s="14"/>
      <c r="F7" s="14"/>
    </row>
    <row r="8" spans="1:8" x14ac:dyDescent="0.25">
      <c r="A8" s="92"/>
      <c r="B8" s="92"/>
      <c r="C8" s="92"/>
      <c r="D8" s="92"/>
      <c r="E8" s="92"/>
      <c r="F8" s="92"/>
      <c r="G8" s="92"/>
      <c r="H8" s="92"/>
    </row>
    <row r="9" spans="1:8" x14ac:dyDescent="0.25">
      <c r="A9" s="92"/>
      <c r="B9" s="96" t="s">
        <v>173</v>
      </c>
      <c r="C9" s="97" t="s">
        <v>141</v>
      </c>
      <c r="D9" s="97" t="s">
        <v>148</v>
      </c>
      <c r="E9" s="262" t="s">
        <v>189</v>
      </c>
      <c r="F9" s="92"/>
      <c r="G9" s="92"/>
      <c r="H9" s="92"/>
    </row>
    <row r="10" spans="1:8" x14ac:dyDescent="0.25">
      <c r="A10" s="92"/>
      <c r="B10" s="95" t="s">
        <v>65</v>
      </c>
      <c r="C10" s="93">
        <v>0.01</v>
      </c>
      <c r="D10" s="93">
        <v>0.45</v>
      </c>
      <c r="E10" s="209">
        <v>4140030000000.0005</v>
      </c>
      <c r="F10" s="92">
        <v>2014</v>
      </c>
      <c r="G10" s="92"/>
      <c r="H10" s="92"/>
    </row>
    <row r="11" spans="1:8" x14ac:dyDescent="0.25">
      <c r="A11" s="92"/>
      <c r="B11" s="95" t="s">
        <v>66</v>
      </c>
      <c r="C11" s="94">
        <v>1.4999999999999999E-2</v>
      </c>
      <c r="D11" s="93">
        <v>0.55000000000000004</v>
      </c>
      <c r="E11" s="209">
        <v>3745438000000</v>
      </c>
      <c r="F11" s="92">
        <v>2015</v>
      </c>
      <c r="G11" s="92"/>
      <c r="H11" s="92"/>
    </row>
    <row r="12" spans="1:8" x14ac:dyDescent="0.25">
      <c r="A12" s="92"/>
      <c r="B12" s="95"/>
      <c r="C12" s="93">
        <v>0.02</v>
      </c>
      <c r="D12" s="93">
        <v>0.65</v>
      </c>
      <c r="E12" s="209">
        <v>3486840000000</v>
      </c>
      <c r="F12" s="92">
        <v>2016</v>
      </c>
      <c r="G12" s="92"/>
      <c r="H12" s="92"/>
    </row>
    <row r="13" spans="1:8" x14ac:dyDescent="0.25">
      <c r="A13" s="92"/>
      <c r="B13" s="95"/>
      <c r="C13" s="95"/>
      <c r="D13" s="95"/>
      <c r="E13" s="92"/>
      <c r="F13" s="92"/>
      <c r="G13" s="92"/>
      <c r="H13" s="92"/>
    </row>
    <row r="14" spans="1:8" x14ac:dyDescent="0.25">
      <c r="A14" s="92"/>
      <c r="B14" s="92"/>
      <c r="C14" s="92"/>
      <c r="D14" s="92"/>
      <c r="E14" s="92"/>
      <c r="F14" s="92"/>
      <c r="G14" s="92"/>
      <c r="H14" s="92"/>
    </row>
    <row r="15" spans="1:8" x14ac:dyDescent="0.25">
      <c r="A15" s="92"/>
      <c r="B15" s="92"/>
      <c r="C15" s="92"/>
      <c r="D15" s="92"/>
      <c r="E15" s="92"/>
      <c r="F15" s="92"/>
      <c r="G15" s="92"/>
      <c r="H15" s="92"/>
    </row>
    <row r="16" spans="1:8" x14ac:dyDescent="0.25">
      <c r="A16" s="92"/>
      <c r="B16" s="92"/>
      <c r="C16" s="92"/>
      <c r="D16" s="92"/>
      <c r="E16" s="92"/>
      <c r="F16" s="92"/>
      <c r="G16" s="92"/>
      <c r="H16" s="92"/>
    </row>
    <row r="17" spans="1:8" x14ac:dyDescent="0.25">
      <c r="A17" s="92"/>
      <c r="B17" s="92"/>
      <c r="C17" s="92"/>
      <c r="D17" s="92"/>
      <c r="E17" s="92"/>
      <c r="F17" s="92"/>
      <c r="G17" s="92"/>
      <c r="H17" s="92"/>
    </row>
    <row r="18" spans="1:8" x14ac:dyDescent="0.25">
      <c r="A18" s="92"/>
      <c r="B18" s="92"/>
      <c r="C18" s="92"/>
      <c r="D18" s="92"/>
      <c r="E18" s="92"/>
      <c r="F18" s="92"/>
      <c r="G18" s="92"/>
      <c r="H18" s="92"/>
    </row>
    <row r="19" spans="1:8" x14ac:dyDescent="0.25">
      <c r="A19" s="92"/>
      <c r="B19" s="92"/>
      <c r="C19" s="92"/>
      <c r="D19" s="92"/>
      <c r="E19" s="92"/>
      <c r="F19" s="92"/>
      <c r="G19" s="92"/>
      <c r="H19" s="92"/>
    </row>
    <row r="20" spans="1:8" x14ac:dyDescent="0.25">
      <c r="A20" s="92"/>
      <c r="B20" s="92"/>
      <c r="C20" s="92"/>
      <c r="D20" s="92"/>
      <c r="E20" s="92"/>
      <c r="F20" s="92"/>
      <c r="G20" s="92"/>
      <c r="H20" s="92"/>
    </row>
    <row r="21" spans="1:8" x14ac:dyDescent="0.25">
      <c r="A21" s="92"/>
      <c r="B21" s="92"/>
      <c r="C21" s="92"/>
      <c r="D21" s="92"/>
      <c r="E21" s="92"/>
      <c r="F21" s="92"/>
      <c r="G21" s="92"/>
      <c r="H21" s="9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
  <sheetViews>
    <sheetView showGridLines="0" topLeftCell="A13" zoomScale="85" zoomScaleNormal="85" workbookViewId="0">
      <selection activeCell="E18" sqref="E18"/>
    </sheetView>
  </sheetViews>
  <sheetFormatPr defaultRowHeight="15" x14ac:dyDescent="0.25"/>
  <cols>
    <col min="1" max="1" width="2.140625" customWidth="1"/>
    <col min="3" max="3" width="87" customWidth="1"/>
  </cols>
  <sheetData>
    <row r="1" spans="1:11" s="1" customFormat="1" ht="12.75" x14ac:dyDescent="0.2">
      <c r="A1" s="24"/>
      <c r="F1" s="2"/>
      <c r="G1" s="2"/>
    </row>
    <row r="2" spans="1:11" s="22" customFormat="1" ht="12.75" x14ac:dyDescent="0.2">
      <c r="A2" s="25"/>
      <c r="B2" s="22" t="s">
        <v>0</v>
      </c>
      <c r="F2" s="23"/>
      <c r="G2" s="23"/>
    </row>
    <row r="3" spans="1:11" s="4" customFormat="1" ht="12.75" x14ac:dyDescent="0.2">
      <c r="A3" s="24"/>
      <c r="B3" s="4" t="s">
        <v>3</v>
      </c>
      <c r="C3" s="4" t="s">
        <v>4</v>
      </c>
      <c r="F3" s="10"/>
      <c r="G3" s="10"/>
    </row>
    <row r="4" spans="1:11" s="34" customFormat="1" ht="12.75" x14ac:dyDescent="0.2">
      <c r="A4" s="33"/>
      <c r="B4" s="34" t="s">
        <v>99</v>
      </c>
      <c r="F4" s="35"/>
      <c r="G4" s="35"/>
    </row>
    <row r="5" spans="1:11" s="4" customFormat="1" ht="12.75" x14ac:dyDescent="0.2">
      <c r="A5" s="24"/>
      <c r="B5" s="4" t="s">
        <v>1</v>
      </c>
      <c r="C5" s="7">
        <f>Cover!B35</f>
        <v>5.2</v>
      </c>
      <c r="F5" s="10"/>
      <c r="G5" s="10"/>
    </row>
    <row r="6" spans="1:11" s="4" customFormat="1" ht="12.75" x14ac:dyDescent="0.2">
      <c r="A6" s="24"/>
      <c r="B6" s="4" t="s">
        <v>2</v>
      </c>
      <c r="C6" s="8">
        <f>Cover!B36</f>
        <v>43166</v>
      </c>
      <c r="F6" s="10"/>
      <c r="G6" s="10"/>
    </row>
    <row r="7" spans="1:11" s="4" customFormat="1" ht="12.75" x14ac:dyDescent="0.2">
      <c r="A7" s="24"/>
      <c r="F7" s="10"/>
      <c r="G7" s="10"/>
    </row>
    <row r="9" spans="1:11" x14ac:dyDescent="0.25">
      <c r="B9" s="37" t="s">
        <v>100</v>
      </c>
    </row>
    <row r="10" spans="1:11" x14ac:dyDescent="0.25">
      <c r="B10" s="197"/>
      <c r="C10" s="91"/>
      <c r="F10" s="74"/>
      <c r="G10" s="74"/>
      <c r="H10" s="74"/>
      <c r="I10" s="74"/>
      <c r="J10" s="74"/>
      <c r="K10" s="74"/>
    </row>
    <row r="11" spans="1:11" s="37" customFormat="1" x14ac:dyDescent="0.25">
      <c r="B11" s="198">
        <v>1</v>
      </c>
      <c r="C11" s="199" t="s">
        <v>113</v>
      </c>
      <c r="F11" s="75"/>
      <c r="G11" s="75"/>
      <c r="H11" s="75"/>
      <c r="I11" s="75"/>
      <c r="J11" s="75"/>
      <c r="K11" s="75"/>
    </row>
    <row r="12" spans="1:11" s="76" customFormat="1" ht="45" customHeight="1" x14ac:dyDescent="0.25">
      <c r="B12" s="200"/>
      <c r="C12" s="201" t="s">
        <v>131</v>
      </c>
      <c r="F12" s="77"/>
      <c r="G12" s="77"/>
      <c r="H12" s="77"/>
      <c r="I12" s="77"/>
      <c r="J12" s="77"/>
      <c r="K12" s="77"/>
    </row>
    <row r="13" spans="1:11" s="37" customFormat="1" x14ac:dyDescent="0.25">
      <c r="B13" s="198">
        <v>2</v>
      </c>
      <c r="C13" s="199" t="s">
        <v>115</v>
      </c>
      <c r="F13" s="75"/>
      <c r="G13" s="75"/>
      <c r="H13" s="75"/>
      <c r="I13" s="75"/>
      <c r="J13" s="75"/>
      <c r="K13" s="75"/>
    </row>
    <row r="14" spans="1:11" ht="45" customHeight="1" x14ac:dyDescent="0.25">
      <c r="B14" s="197"/>
      <c r="C14" s="201" t="s">
        <v>132</v>
      </c>
    </row>
    <row r="15" spans="1:11" s="37" customFormat="1" x14ac:dyDescent="0.25">
      <c r="B15" s="198">
        <v>3</v>
      </c>
      <c r="C15" s="199" t="s">
        <v>133</v>
      </c>
    </row>
    <row r="16" spans="1:11" ht="45" customHeight="1" x14ac:dyDescent="0.25">
      <c r="B16" s="197"/>
      <c r="C16" s="201" t="s">
        <v>134</v>
      </c>
    </row>
    <row r="17" spans="2:11" s="37" customFormat="1" x14ac:dyDescent="0.25">
      <c r="B17" s="198">
        <v>4</v>
      </c>
      <c r="C17" s="199" t="s">
        <v>135</v>
      </c>
    </row>
    <row r="18" spans="2:11" ht="45" customHeight="1" x14ac:dyDescent="0.25">
      <c r="B18" s="197"/>
      <c r="C18" s="201" t="s">
        <v>136</v>
      </c>
    </row>
    <row r="19" spans="2:11" s="37" customFormat="1" x14ac:dyDescent="0.25">
      <c r="B19" s="198">
        <v>5</v>
      </c>
      <c r="C19" s="199" t="s">
        <v>112</v>
      </c>
    </row>
    <row r="20" spans="2:11" ht="45" customHeight="1" x14ac:dyDescent="0.25">
      <c r="B20" s="197"/>
      <c r="C20" s="201" t="s">
        <v>137</v>
      </c>
    </row>
    <row r="21" spans="2:11" ht="15.75" customHeight="1" x14ac:dyDescent="0.25">
      <c r="B21" s="210" t="s">
        <v>166</v>
      </c>
      <c r="C21" s="210"/>
    </row>
    <row r="22" spans="2:11" ht="27.75" customHeight="1" x14ac:dyDescent="0.25">
      <c r="B22" s="198">
        <v>6</v>
      </c>
      <c r="C22" s="199" t="s">
        <v>163</v>
      </c>
    </row>
    <row r="23" spans="2:11" ht="45" customHeight="1" x14ac:dyDescent="0.25">
      <c r="B23" s="197"/>
      <c r="C23" s="201" t="s">
        <v>164</v>
      </c>
    </row>
    <row r="24" spans="2:11" x14ac:dyDescent="0.25">
      <c r="B24" s="198">
        <v>7</v>
      </c>
      <c r="C24" s="199" t="s">
        <v>165</v>
      </c>
      <c r="F24" s="74"/>
      <c r="G24" s="74"/>
      <c r="H24" s="74"/>
      <c r="I24" s="74"/>
      <c r="J24" s="74"/>
      <c r="K24" s="74"/>
    </row>
    <row r="25" spans="2:11" ht="45" customHeight="1" x14ac:dyDescent="0.25">
      <c r="B25" s="197"/>
      <c r="C25" s="201" t="s">
        <v>164</v>
      </c>
    </row>
    <row r="26" spans="2:11" x14ac:dyDescent="0.25">
      <c r="B26" s="198">
        <v>8</v>
      </c>
      <c r="C26" s="199" t="s">
        <v>124</v>
      </c>
    </row>
    <row r="27" spans="2:11" ht="45" customHeight="1" x14ac:dyDescent="0.25">
      <c r="B27" s="197"/>
      <c r="C27" s="201" t="s">
        <v>164</v>
      </c>
    </row>
    <row r="28" spans="2:11" x14ac:dyDescent="0.25">
      <c r="B28" s="198">
        <v>9</v>
      </c>
      <c r="C28" s="199" t="s">
        <v>14</v>
      </c>
    </row>
    <row r="29" spans="2:11" ht="45" customHeight="1" x14ac:dyDescent="0.25">
      <c r="B29" s="197"/>
      <c r="C29" s="201" t="s">
        <v>164</v>
      </c>
    </row>
    <row r="30" spans="2:11" x14ac:dyDescent="0.25">
      <c r="B30" s="198">
        <v>10</v>
      </c>
      <c r="C30" s="199" t="s">
        <v>17</v>
      </c>
    </row>
    <row r="31" spans="2:11" ht="45" customHeight="1" x14ac:dyDescent="0.25">
      <c r="B31" s="91"/>
      <c r="C31" s="201" t="s">
        <v>164</v>
      </c>
      <c r="D31" s="74"/>
      <c r="E31" s="74"/>
      <c r="F31" s="74"/>
      <c r="G31" s="74"/>
      <c r="H31" s="74"/>
    </row>
    <row r="32" spans="2:11" x14ac:dyDescent="0.25">
      <c r="B32" s="198">
        <v>11</v>
      </c>
      <c r="C32" s="199" t="s">
        <v>38</v>
      </c>
      <c r="D32" s="74"/>
      <c r="E32" s="74"/>
      <c r="F32" s="74"/>
      <c r="G32" s="74"/>
      <c r="H32" s="74"/>
    </row>
    <row r="33" spans="2:8" ht="45" customHeight="1" x14ac:dyDescent="0.25">
      <c r="B33" s="91"/>
      <c r="C33" s="201" t="s">
        <v>164</v>
      </c>
      <c r="D33" s="74"/>
      <c r="E33" s="74"/>
      <c r="F33" s="74"/>
      <c r="G33" s="74"/>
      <c r="H33" s="74"/>
    </row>
    <row r="34" spans="2:8" x14ac:dyDescent="0.25">
      <c r="C34" s="74"/>
      <c r="D34" s="74"/>
      <c r="E34" s="74"/>
      <c r="F34" s="74"/>
      <c r="G34" s="74"/>
      <c r="H34" s="74"/>
    </row>
  </sheetData>
  <mergeCells count="1">
    <mergeCell ref="B21:C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9"/>
  <sheetViews>
    <sheetView showGridLines="0" tabSelected="1" zoomScale="85" zoomScaleNormal="85" workbookViewId="0">
      <selection activeCell="D19" sqref="D19"/>
    </sheetView>
  </sheetViews>
  <sheetFormatPr defaultRowHeight="15" x14ac:dyDescent="0.25"/>
  <cols>
    <col min="1" max="1" width="2.28515625" customWidth="1"/>
    <col min="2" max="2" width="9.140625" customWidth="1"/>
    <col min="7" max="7" width="9.5703125" customWidth="1"/>
    <col min="8" max="8" width="7.28515625" customWidth="1"/>
    <col min="9" max="9" width="8.5703125" customWidth="1"/>
    <col min="10" max="10" width="6.28515625" customWidth="1"/>
  </cols>
  <sheetData>
    <row r="1" spans="1:12" s="1" customFormat="1" ht="12.75" x14ac:dyDescent="0.2">
      <c r="A1" s="24"/>
      <c r="F1" s="2"/>
      <c r="G1" s="2"/>
    </row>
    <row r="2" spans="1:12" s="22" customFormat="1" ht="12.75" x14ac:dyDescent="0.2">
      <c r="A2" s="25"/>
      <c r="B2" s="22" t="s">
        <v>0</v>
      </c>
      <c r="F2" s="23"/>
      <c r="G2" s="23"/>
    </row>
    <row r="3" spans="1:12" s="4" customFormat="1" ht="12.75" x14ac:dyDescent="0.2">
      <c r="A3" s="24"/>
      <c r="B3" s="4" t="s">
        <v>3</v>
      </c>
      <c r="C3" s="4" t="s">
        <v>4</v>
      </c>
      <c r="F3" s="10"/>
      <c r="G3" s="10"/>
    </row>
    <row r="4" spans="1:12" s="34" customFormat="1" ht="12.75" x14ac:dyDescent="0.2">
      <c r="A4" s="33"/>
      <c r="B4" s="34" t="s">
        <v>99</v>
      </c>
      <c r="F4" s="35"/>
      <c r="G4" s="35"/>
    </row>
    <row r="5" spans="1:12" s="4" customFormat="1" ht="12.75" x14ac:dyDescent="0.2">
      <c r="A5" s="24"/>
      <c r="B5" s="4" t="s">
        <v>1</v>
      </c>
      <c r="C5" s="7">
        <f>Cover!B35</f>
        <v>5.2</v>
      </c>
      <c r="F5" s="10"/>
      <c r="G5" s="10"/>
    </row>
    <row r="6" spans="1:12" s="4" customFormat="1" ht="12.75" x14ac:dyDescent="0.2">
      <c r="A6" s="24"/>
      <c r="B6" s="4" t="s">
        <v>2</v>
      </c>
      <c r="C6" s="8">
        <f>Cover!B36</f>
        <v>43166</v>
      </c>
      <c r="F6" s="10"/>
      <c r="G6" s="10"/>
    </row>
    <row r="7" spans="1:12" s="4" customFormat="1" ht="12.75" x14ac:dyDescent="0.2">
      <c r="A7" s="24"/>
      <c r="F7" s="10"/>
      <c r="G7" s="10"/>
    </row>
    <row r="9" spans="1:12" x14ac:dyDescent="0.25">
      <c r="B9" s="37" t="s">
        <v>157</v>
      </c>
    </row>
    <row r="10" spans="1:12" ht="174.75" customHeight="1" x14ac:dyDescent="0.25">
      <c r="B10" s="211" t="s">
        <v>162</v>
      </c>
      <c r="C10" s="211"/>
      <c r="D10" s="211"/>
      <c r="E10" s="211"/>
      <c r="F10" s="211"/>
      <c r="G10" s="211"/>
      <c r="H10" s="211"/>
      <c r="I10" s="211"/>
      <c r="J10" s="211"/>
      <c r="K10" s="211"/>
      <c r="L10" s="211"/>
    </row>
    <row r="13" spans="1:12" x14ac:dyDescent="0.25">
      <c r="B13" s="37" t="s">
        <v>101</v>
      </c>
    </row>
    <row r="15" spans="1:12" ht="45" customHeight="1" x14ac:dyDescent="0.25">
      <c r="B15" s="211" t="s">
        <v>116</v>
      </c>
      <c r="C15" s="211"/>
      <c r="D15" s="211"/>
      <c r="E15" s="211"/>
      <c r="F15" s="211"/>
      <c r="G15" s="211"/>
      <c r="H15" s="211"/>
      <c r="I15" s="211"/>
      <c r="J15" s="211"/>
      <c r="K15" s="211"/>
      <c r="L15" s="211"/>
    </row>
    <row r="17" spans="2:11" x14ac:dyDescent="0.25">
      <c r="B17" t="s">
        <v>117</v>
      </c>
      <c r="H17" s="57" t="s">
        <v>118</v>
      </c>
      <c r="I17" t="s">
        <v>158</v>
      </c>
    </row>
    <row r="19" spans="2:11" x14ac:dyDescent="0.25">
      <c r="B19" t="s">
        <v>159</v>
      </c>
      <c r="J19" s="86" t="s">
        <v>160</v>
      </c>
      <c r="K19" t="s">
        <v>161</v>
      </c>
    </row>
  </sheetData>
  <mergeCells count="2">
    <mergeCell ref="B10:L10"/>
    <mergeCell ref="B15:L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79"/>
  <sheetViews>
    <sheetView showGridLines="0" topLeftCell="A28" zoomScale="85" zoomScaleNormal="85" workbookViewId="0">
      <selection activeCell="B26" sqref="B26"/>
    </sheetView>
  </sheetViews>
  <sheetFormatPr defaultRowHeight="15" x14ac:dyDescent="0.25"/>
  <cols>
    <col min="1" max="1" width="3.28515625" customWidth="1"/>
    <col min="2" max="2" width="17.42578125" customWidth="1"/>
    <col min="3" max="3" width="12.5703125" customWidth="1"/>
    <col min="4" max="4" width="65.7109375" customWidth="1"/>
  </cols>
  <sheetData>
    <row r="2" spans="1:15" s="22" customFormat="1" ht="12.75" x14ac:dyDescent="0.2">
      <c r="A2" s="25"/>
      <c r="B2" s="22" t="s">
        <v>0</v>
      </c>
      <c r="E2" s="23"/>
      <c r="F2" s="23"/>
    </row>
    <row r="3" spans="1:15" s="4" customFormat="1" ht="12.75" x14ac:dyDescent="0.2">
      <c r="A3" s="24"/>
      <c r="B3" s="4" t="s">
        <v>3</v>
      </c>
      <c r="C3" s="4" t="s">
        <v>4</v>
      </c>
      <c r="E3" s="10"/>
      <c r="F3" s="10"/>
    </row>
    <row r="4" spans="1:15" s="34" customFormat="1" ht="12.75" x14ac:dyDescent="0.2">
      <c r="A4" s="33"/>
      <c r="B4" s="34" t="s">
        <v>99</v>
      </c>
      <c r="E4" s="35"/>
      <c r="F4" s="35"/>
    </row>
    <row r="5" spans="1:15" s="4" customFormat="1" ht="12.75" x14ac:dyDescent="0.2">
      <c r="A5" s="24"/>
      <c r="B5" s="4" t="s">
        <v>1</v>
      </c>
      <c r="C5" s="7">
        <f>Cover!B35</f>
        <v>5.2</v>
      </c>
      <c r="E5" s="10"/>
      <c r="F5" s="10"/>
    </row>
    <row r="6" spans="1:15" s="4" customFormat="1" ht="12.75" x14ac:dyDescent="0.2">
      <c r="A6" s="24"/>
      <c r="B6" s="4" t="s">
        <v>2</v>
      </c>
      <c r="C6" s="8">
        <f>Cover!B36</f>
        <v>43166</v>
      </c>
      <c r="E6" s="10"/>
      <c r="F6" s="10"/>
    </row>
    <row r="7" spans="1:15" s="4" customFormat="1" ht="12.75" x14ac:dyDescent="0.2">
      <c r="A7" s="24"/>
      <c r="E7" s="10"/>
      <c r="F7" s="10"/>
    </row>
    <row r="9" spans="1:15" x14ac:dyDescent="0.25">
      <c r="B9" s="58"/>
      <c r="C9" s="58"/>
      <c r="D9" s="58"/>
      <c r="E9" s="58"/>
      <c r="F9" s="58"/>
      <c r="G9" s="58"/>
      <c r="H9" s="58"/>
      <c r="I9" s="58"/>
      <c r="J9" s="58"/>
      <c r="K9" s="58"/>
      <c r="L9" s="58"/>
      <c r="M9" s="58"/>
      <c r="N9" s="58"/>
      <c r="O9" s="58"/>
    </row>
    <row r="10" spans="1:15" x14ac:dyDescent="0.25">
      <c r="B10" s="37" t="s">
        <v>167</v>
      </c>
      <c r="C10" s="58"/>
      <c r="D10" s="58"/>
      <c r="E10" s="58"/>
      <c r="F10" s="58"/>
      <c r="G10" s="58"/>
      <c r="H10" s="58"/>
      <c r="I10" s="58"/>
      <c r="J10" s="58"/>
      <c r="K10" s="58"/>
      <c r="L10" s="58"/>
      <c r="M10" s="58"/>
      <c r="N10" s="58"/>
      <c r="O10" s="58"/>
    </row>
    <row r="11" spans="1:15" x14ac:dyDescent="0.25">
      <c r="B11" s="37"/>
      <c r="C11" s="58"/>
      <c r="D11" s="58"/>
      <c r="E11" s="58"/>
      <c r="F11" s="58"/>
      <c r="G11" s="58"/>
      <c r="H11" s="58"/>
      <c r="I11" s="58"/>
      <c r="J11" s="58"/>
      <c r="K11" s="58"/>
      <c r="L11" s="58"/>
      <c r="M11" s="58"/>
      <c r="N11" s="58"/>
      <c r="O11" s="58"/>
    </row>
    <row r="12" spans="1:15" ht="12.75" customHeight="1" x14ac:dyDescent="0.25">
      <c r="B12" s="89">
        <v>5.86</v>
      </c>
      <c r="C12" s="58"/>
      <c r="D12" s="58"/>
      <c r="E12" s="58"/>
      <c r="F12" s="58"/>
      <c r="G12" s="58"/>
      <c r="H12" s="58"/>
      <c r="I12" s="58"/>
      <c r="J12" s="58"/>
      <c r="K12" s="58"/>
      <c r="L12" s="58"/>
      <c r="M12" s="58"/>
      <c r="N12" s="58"/>
      <c r="O12" s="58"/>
    </row>
    <row r="13" spans="1:15" ht="84" customHeight="1" x14ac:dyDescent="0.25">
      <c r="B13" s="213" t="s">
        <v>168</v>
      </c>
      <c r="C13" s="213"/>
      <c r="D13" s="213"/>
      <c r="E13" s="213"/>
      <c r="F13" s="58"/>
      <c r="G13" s="58"/>
      <c r="H13" s="58"/>
      <c r="I13" s="58"/>
      <c r="J13" s="58"/>
      <c r="K13" s="58"/>
      <c r="L13" s="58"/>
      <c r="M13" s="58"/>
      <c r="N13" s="58"/>
      <c r="O13" s="58"/>
    </row>
    <row r="14" spans="1:15" x14ac:dyDescent="0.25">
      <c r="B14" s="58"/>
      <c r="C14" s="58"/>
      <c r="D14" s="58"/>
      <c r="E14" s="58"/>
      <c r="F14" s="58"/>
      <c r="G14" s="58"/>
      <c r="H14" s="58"/>
      <c r="I14" s="58"/>
      <c r="J14" s="58"/>
      <c r="K14" s="58"/>
      <c r="L14" s="58"/>
      <c r="M14" s="58"/>
      <c r="N14" s="58"/>
      <c r="O14" s="58"/>
    </row>
    <row r="15" spans="1:15" x14ac:dyDescent="0.25">
      <c r="B15" s="37" t="s">
        <v>119</v>
      </c>
      <c r="C15" s="58"/>
      <c r="D15" s="58"/>
      <c r="E15" s="58"/>
      <c r="F15" s="58"/>
      <c r="G15" s="58"/>
      <c r="H15" s="58"/>
      <c r="I15" s="58"/>
      <c r="J15" s="58"/>
      <c r="K15" s="58"/>
      <c r="L15" s="58"/>
      <c r="M15" s="58"/>
      <c r="N15" s="58"/>
      <c r="O15" s="58"/>
    </row>
    <row r="16" spans="1:15" ht="30.75" customHeight="1" x14ac:dyDescent="0.25">
      <c r="B16" s="212" t="s">
        <v>120</v>
      </c>
      <c r="C16" s="212"/>
      <c r="D16" s="212"/>
      <c r="E16" s="212"/>
      <c r="F16" s="58"/>
      <c r="G16" s="58"/>
      <c r="H16" s="58"/>
      <c r="I16" s="58"/>
      <c r="J16" s="58"/>
      <c r="K16" s="58"/>
      <c r="L16" s="58"/>
      <c r="M16" s="58"/>
      <c r="N16" s="58"/>
      <c r="O16" s="58"/>
    </row>
    <row r="17" spans="2:15" x14ac:dyDescent="0.25">
      <c r="B17" s="58"/>
      <c r="C17" s="58"/>
      <c r="D17" s="58"/>
      <c r="E17" s="58"/>
      <c r="F17" s="58"/>
      <c r="G17" s="58"/>
      <c r="H17" s="58"/>
      <c r="I17" s="58"/>
      <c r="J17" s="58"/>
      <c r="K17" s="58"/>
      <c r="L17" s="58"/>
      <c r="M17" s="58"/>
      <c r="N17" s="58"/>
      <c r="O17" s="58"/>
    </row>
    <row r="18" spans="2:15" ht="91.5" customHeight="1" x14ac:dyDescent="0.25">
      <c r="B18" s="214" t="s">
        <v>170</v>
      </c>
      <c r="C18" s="214"/>
      <c r="D18" s="214"/>
      <c r="E18" s="214"/>
      <c r="F18" s="58"/>
      <c r="G18" s="58"/>
      <c r="H18" s="58"/>
      <c r="I18" s="58"/>
      <c r="J18" s="58"/>
      <c r="K18" s="58"/>
      <c r="L18" s="58"/>
      <c r="M18" s="58"/>
      <c r="N18" s="58"/>
      <c r="O18" s="58"/>
    </row>
    <row r="19" spans="2:15" x14ac:dyDescent="0.25">
      <c r="B19" s="58"/>
      <c r="C19" s="58"/>
      <c r="D19" s="58"/>
      <c r="E19" s="58"/>
      <c r="F19" s="58"/>
      <c r="G19" s="58"/>
      <c r="H19" s="58"/>
      <c r="I19" s="58"/>
      <c r="J19" s="58"/>
      <c r="K19" s="58"/>
      <c r="L19" s="58"/>
      <c r="M19" s="58"/>
      <c r="N19" s="58"/>
      <c r="O19" s="58"/>
    </row>
    <row r="20" spans="2:15" x14ac:dyDescent="0.25">
      <c r="B20" s="59" t="s">
        <v>122</v>
      </c>
      <c r="C20" s="59" t="s">
        <v>22</v>
      </c>
      <c r="D20" s="59" t="s">
        <v>121</v>
      </c>
      <c r="E20" s="58"/>
      <c r="F20" s="60"/>
      <c r="G20" s="58"/>
      <c r="H20" s="58"/>
      <c r="I20" s="58"/>
      <c r="J20" s="58"/>
      <c r="K20" s="58"/>
      <c r="L20" s="58"/>
      <c r="M20" s="58"/>
      <c r="N20" s="58"/>
      <c r="O20" s="58"/>
    </row>
    <row r="21" spans="2:15" ht="45.95" customHeight="1" x14ac:dyDescent="0.25">
      <c r="B21" s="87">
        <v>9.1999999999999998E-3</v>
      </c>
      <c r="C21" s="61" t="s">
        <v>5</v>
      </c>
      <c r="D21" s="61" t="s">
        <v>169</v>
      </c>
      <c r="E21" s="58"/>
      <c r="F21" s="62"/>
      <c r="G21" s="58"/>
      <c r="H21" s="78"/>
      <c r="I21" s="79"/>
      <c r="J21" s="78"/>
      <c r="K21" s="78"/>
      <c r="L21" s="58"/>
      <c r="M21" s="58"/>
      <c r="N21" s="58"/>
      <c r="O21" s="58"/>
    </row>
    <row r="22" spans="2:15" ht="45.95" customHeight="1" x14ac:dyDescent="0.25">
      <c r="B22" s="90">
        <v>0.19400000000000001</v>
      </c>
      <c r="C22" s="61" t="s">
        <v>24</v>
      </c>
      <c r="D22" s="61" t="s">
        <v>79</v>
      </c>
      <c r="E22" s="58"/>
      <c r="F22" s="62"/>
      <c r="G22" s="58"/>
      <c r="H22" s="78"/>
      <c r="I22" s="79"/>
      <c r="J22" s="78"/>
      <c r="K22" s="78"/>
      <c r="L22" s="58"/>
      <c r="M22" s="58"/>
      <c r="N22" s="58"/>
      <c r="O22" s="58"/>
    </row>
    <row r="23" spans="2:15" ht="45.95" customHeight="1" x14ac:dyDescent="0.25">
      <c r="B23" s="90">
        <v>2.86</v>
      </c>
      <c r="C23" s="61" t="s">
        <v>11</v>
      </c>
      <c r="D23" s="61" t="s">
        <v>80</v>
      </c>
      <c r="E23" s="58"/>
      <c r="F23" s="62"/>
      <c r="G23" s="58"/>
      <c r="H23" s="58"/>
      <c r="I23" s="58"/>
      <c r="J23" s="58"/>
      <c r="K23" s="58"/>
      <c r="L23" s="58"/>
      <c r="M23" s="58"/>
      <c r="N23" s="58"/>
      <c r="O23" s="58"/>
    </row>
    <row r="24" spans="2:15" ht="45.95" customHeight="1" x14ac:dyDescent="0.25">
      <c r="B24" s="90">
        <v>1</v>
      </c>
      <c r="C24" s="61" t="s">
        <v>14</v>
      </c>
      <c r="D24" s="61" t="s">
        <v>81</v>
      </c>
      <c r="E24" s="58"/>
      <c r="F24" s="62"/>
      <c r="G24" s="58"/>
      <c r="H24" s="58"/>
      <c r="I24" s="58"/>
      <c r="J24" s="58"/>
      <c r="K24" s="58"/>
      <c r="L24" s="58"/>
      <c r="M24" s="58"/>
      <c r="N24" s="58"/>
      <c r="O24" s="58"/>
    </row>
    <row r="25" spans="2:15" ht="63" customHeight="1" x14ac:dyDescent="0.25">
      <c r="B25" s="90">
        <v>0.56000000000000005</v>
      </c>
      <c r="C25" s="61" t="s">
        <v>25</v>
      </c>
      <c r="D25" s="61" t="s">
        <v>180</v>
      </c>
      <c r="E25" s="58"/>
      <c r="F25" s="62"/>
      <c r="G25" s="58"/>
      <c r="H25" s="58"/>
      <c r="I25" s="58"/>
      <c r="J25" s="58"/>
      <c r="K25" s="58"/>
      <c r="L25" s="58"/>
      <c r="M25" s="58"/>
      <c r="N25" s="58"/>
      <c r="O25" s="58"/>
    </row>
    <row r="26" spans="2:15" ht="75" x14ac:dyDescent="0.25">
      <c r="B26" s="90">
        <v>0.1</v>
      </c>
      <c r="C26" s="61" t="s">
        <v>38</v>
      </c>
      <c r="D26" s="61" t="s">
        <v>82</v>
      </c>
      <c r="E26" s="58"/>
      <c r="F26" s="62"/>
      <c r="G26" s="58"/>
      <c r="H26" s="58"/>
      <c r="I26" s="58"/>
      <c r="J26" s="58"/>
      <c r="K26" s="58"/>
      <c r="L26" s="58"/>
      <c r="M26" s="58"/>
      <c r="N26" s="58"/>
      <c r="O26" s="58"/>
    </row>
    <row r="27" spans="2:15" x14ac:dyDescent="0.25">
      <c r="B27" s="58"/>
      <c r="C27" s="58"/>
      <c r="D27" s="58"/>
      <c r="E27" s="58"/>
      <c r="F27" s="58"/>
      <c r="G27" s="58"/>
      <c r="H27" s="58"/>
      <c r="I27" s="58"/>
      <c r="J27" s="58"/>
      <c r="K27" s="58"/>
      <c r="L27" s="58"/>
      <c r="M27" s="58"/>
      <c r="N27" s="58"/>
      <c r="O27" s="58"/>
    </row>
    <row r="28" spans="2:15" x14ac:dyDescent="0.25">
      <c r="B28" s="58"/>
      <c r="C28" s="58"/>
      <c r="D28" s="58"/>
      <c r="E28" s="58"/>
      <c r="F28" s="58"/>
      <c r="G28" s="58"/>
      <c r="H28" s="58"/>
      <c r="I28" s="58"/>
      <c r="J28" s="58"/>
      <c r="K28" s="58"/>
      <c r="L28" s="58"/>
      <c r="M28" s="58"/>
      <c r="N28" s="58"/>
      <c r="O28" s="58"/>
    </row>
    <row r="29" spans="2:15" x14ac:dyDescent="0.25">
      <c r="B29" s="37" t="s">
        <v>123</v>
      </c>
      <c r="C29" s="58"/>
      <c r="D29" s="58"/>
      <c r="E29" s="58"/>
      <c r="F29" s="58"/>
      <c r="G29" s="58"/>
      <c r="H29" s="58"/>
      <c r="I29" s="58"/>
      <c r="J29" s="58"/>
      <c r="K29" s="58"/>
      <c r="L29" s="58"/>
      <c r="M29" s="58"/>
      <c r="N29" s="58"/>
      <c r="O29" s="58"/>
    </row>
    <row r="30" spans="2:15" x14ac:dyDescent="0.25">
      <c r="B30" s="58"/>
      <c r="C30" s="58"/>
      <c r="D30" s="58"/>
      <c r="E30" s="58"/>
      <c r="F30" s="58"/>
      <c r="G30" s="58"/>
      <c r="H30" s="58"/>
      <c r="I30" s="58"/>
      <c r="J30" s="58"/>
      <c r="K30" s="58"/>
      <c r="L30" s="58"/>
      <c r="M30" s="58"/>
      <c r="N30" s="58"/>
      <c r="O30" s="58"/>
    </row>
    <row r="31" spans="2:15" x14ac:dyDescent="0.25">
      <c r="B31" s="82" t="s">
        <v>5</v>
      </c>
      <c r="C31" s="83"/>
      <c r="D31" s="83"/>
      <c r="E31" s="83"/>
      <c r="F31" s="58"/>
      <c r="G31" s="58"/>
      <c r="H31" s="58"/>
      <c r="I31" s="58"/>
      <c r="J31" s="58"/>
      <c r="K31" s="58"/>
      <c r="L31" s="58"/>
      <c r="M31" s="58"/>
      <c r="N31" s="58"/>
      <c r="O31" s="58"/>
    </row>
    <row r="32" spans="2:15" s="81" customFormat="1" ht="30" customHeight="1" x14ac:dyDescent="0.25">
      <c r="B32" s="215" t="s">
        <v>6</v>
      </c>
      <c r="C32" s="215"/>
      <c r="D32" s="215"/>
      <c r="E32" s="83"/>
      <c r="F32" s="63"/>
      <c r="G32" s="63"/>
      <c r="H32" s="63"/>
      <c r="I32" s="63"/>
      <c r="J32" s="63"/>
      <c r="K32" s="63"/>
      <c r="L32" s="63"/>
      <c r="M32" s="63"/>
      <c r="N32" s="63"/>
      <c r="O32" s="63"/>
    </row>
    <row r="33" spans="2:15" x14ac:dyDescent="0.25">
      <c r="B33" s="83"/>
      <c r="C33" s="83"/>
      <c r="D33" s="83"/>
      <c r="E33" s="83"/>
      <c r="F33" s="58"/>
      <c r="G33" s="58"/>
      <c r="H33" s="58"/>
      <c r="I33" s="58"/>
      <c r="J33" s="58"/>
      <c r="K33" s="58"/>
      <c r="L33" s="58"/>
      <c r="M33" s="58"/>
      <c r="N33" s="58"/>
      <c r="O33" s="58"/>
    </row>
    <row r="34" spans="2:15" s="81" customFormat="1" ht="30" customHeight="1" x14ac:dyDescent="0.25">
      <c r="B34" s="212" t="s">
        <v>7</v>
      </c>
      <c r="C34" s="212"/>
      <c r="D34" s="212"/>
      <c r="E34" s="83"/>
      <c r="F34" s="63"/>
      <c r="G34" s="63"/>
      <c r="H34" s="63"/>
      <c r="I34" s="63"/>
      <c r="J34" s="63"/>
      <c r="K34" s="63"/>
      <c r="L34" s="63"/>
      <c r="M34" s="63"/>
      <c r="N34" s="63"/>
      <c r="O34" s="63"/>
    </row>
    <row r="35" spans="2:15" x14ac:dyDescent="0.25">
      <c r="B35" s="83"/>
      <c r="C35" s="83"/>
      <c r="D35" s="83"/>
      <c r="E35" s="83"/>
      <c r="F35" s="58"/>
      <c r="G35" s="58"/>
      <c r="H35" s="58"/>
      <c r="I35" s="58"/>
      <c r="J35" s="58"/>
      <c r="K35" s="58"/>
      <c r="L35" s="58"/>
      <c r="M35" s="58"/>
      <c r="N35" s="58"/>
      <c r="O35" s="58"/>
    </row>
    <row r="36" spans="2:15" x14ac:dyDescent="0.25">
      <c r="B36" s="82" t="s">
        <v>8</v>
      </c>
      <c r="C36" s="83"/>
      <c r="D36" s="83"/>
      <c r="E36" s="83"/>
      <c r="F36" s="58"/>
      <c r="G36" s="58"/>
      <c r="H36" s="58"/>
      <c r="I36" s="58"/>
      <c r="J36" s="58"/>
      <c r="K36" s="58"/>
      <c r="L36" s="58"/>
      <c r="M36" s="58"/>
      <c r="N36" s="58"/>
      <c r="O36" s="58"/>
    </row>
    <row r="37" spans="2:15" s="81" customFormat="1" ht="30" customHeight="1" x14ac:dyDescent="0.25">
      <c r="B37" s="212" t="s">
        <v>9</v>
      </c>
      <c r="C37" s="212"/>
      <c r="D37" s="212"/>
      <c r="E37" s="83"/>
      <c r="F37" s="63"/>
      <c r="G37" s="63"/>
      <c r="H37" s="63"/>
      <c r="I37" s="63"/>
      <c r="J37" s="63"/>
      <c r="K37" s="63"/>
      <c r="L37" s="63"/>
      <c r="M37" s="63"/>
      <c r="N37" s="63"/>
      <c r="O37" s="63"/>
    </row>
    <row r="38" spans="2:15" x14ac:dyDescent="0.25">
      <c r="B38" s="83"/>
      <c r="C38" s="83"/>
      <c r="D38" s="83"/>
      <c r="E38" s="83"/>
      <c r="F38" s="58"/>
      <c r="G38" s="58"/>
      <c r="H38" s="58"/>
      <c r="I38" s="58"/>
      <c r="J38" s="58"/>
      <c r="K38" s="58"/>
      <c r="L38" s="58"/>
      <c r="M38" s="58"/>
      <c r="N38" s="58"/>
      <c r="O38" s="58"/>
    </row>
    <row r="39" spans="2:15" s="81" customFormat="1" ht="30" customHeight="1" x14ac:dyDescent="0.25">
      <c r="B39" s="212" t="s">
        <v>10</v>
      </c>
      <c r="C39" s="212"/>
      <c r="D39" s="212"/>
      <c r="E39" s="83"/>
      <c r="F39" s="63"/>
      <c r="G39" s="63"/>
      <c r="H39" s="63"/>
      <c r="I39" s="63"/>
      <c r="J39" s="63"/>
      <c r="K39" s="63"/>
      <c r="L39" s="63"/>
      <c r="M39" s="63"/>
      <c r="N39" s="63"/>
      <c r="O39" s="63"/>
    </row>
    <row r="40" spans="2:15" x14ac:dyDescent="0.25">
      <c r="B40" s="83"/>
      <c r="C40" s="83"/>
      <c r="D40" s="83"/>
      <c r="E40" s="83"/>
      <c r="F40" s="58"/>
      <c r="G40" s="58"/>
      <c r="H40" s="58"/>
      <c r="I40" s="58"/>
      <c r="J40" s="58"/>
      <c r="K40" s="58"/>
      <c r="L40" s="58"/>
      <c r="M40" s="58"/>
      <c r="N40" s="58"/>
      <c r="O40" s="58"/>
    </row>
    <row r="41" spans="2:15" x14ac:dyDescent="0.25">
      <c r="B41" s="82" t="s">
        <v>11</v>
      </c>
      <c r="C41" s="83"/>
      <c r="D41" s="83"/>
      <c r="E41" s="83"/>
      <c r="F41" s="58"/>
      <c r="G41" s="58"/>
      <c r="H41" s="58"/>
      <c r="I41" s="58"/>
      <c r="J41" s="58"/>
      <c r="K41" s="58"/>
      <c r="L41" s="58"/>
      <c r="M41" s="58"/>
      <c r="N41" s="58"/>
      <c r="O41" s="58"/>
    </row>
    <row r="42" spans="2:15" s="81" customFormat="1" ht="30" customHeight="1" x14ac:dyDescent="0.25">
      <c r="B42" s="212" t="s">
        <v>12</v>
      </c>
      <c r="C42" s="212"/>
      <c r="D42" s="212"/>
      <c r="E42" s="212"/>
      <c r="F42" s="63"/>
      <c r="G42" s="63"/>
      <c r="H42" s="63"/>
      <c r="I42" s="63"/>
      <c r="J42" s="63"/>
      <c r="K42" s="63"/>
      <c r="L42" s="63"/>
      <c r="M42" s="63"/>
      <c r="N42" s="63"/>
      <c r="O42" s="63"/>
    </row>
    <row r="43" spans="2:15" x14ac:dyDescent="0.25">
      <c r="B43" s="80"/>
      <c r="C43" s="80"/>
      <c r="D43" s="80"/>
      <c r="E43" s="80"/>
      <c r="F43" s="58"/>
      <c r="G43" s="58"/>
      <c r="H43" s="58"/>
      <c r="I43" s="58"/>
      <c r="J43" s="58"/>
      <c r="K43" s="58"/>
      <c r="L43" s="58"/>
      <c r="M43" s="58"/>
      <c r="N43" s="58"/>
      <c r="O43" s="58"/>
    </row>
    <row r="44" spans="2:15" s="81" customFormat="1" ht="30" customHeight="1" x14ac:dyDescent="0.25">
      <c r="B44" s="212" t="s">
        <v>13</v>
      </c>
      <c r="C44" s="212"/>
      <c r="D44" s="212"/>
      <c r="E44" s="212"/>
      <c r="F44" s="63"/>
      <c r="G44" s="63"/>
      <c r="H44" s="63"/>
      <c r="I44" s="63"/>
      <c r="J44" s="63"/>
      <c r="K44" s="63"/>
      <c r="L44" s="63"/>
      <c r="M44" s="63"/>
      <c r="N44" s="63"/>
      <c r="O44" s="63"/>
    </row>
    <row r="45" spans="2:15" x14ac:dyDescent="0.25">
      <c r="B45" s="80"/>
      <c r="C45" s="80"/>
      <c r="D45" s="80"/>
      <c r="E45" s="80"/>
      <c r="F45" s="58"/>
      <c r="G45" s="58"/>
      <c r="H45" s="58"/>
      <c r="I45" s="58"/>
      <c r="J45" s="58"/>
      <c r="K45" s="58"/>
      <c r="L45" s="58"/>
      <c r="M45" s="58"/>
      <c r="N45" s="58"/>
      <c r="O45" s="58"/>
    </row>
    <row r="46" spans="2:15" x14ac:dyDescent="0.25">
      <c r="B46" s="82" t="s">
        <v>11</v>
      </c>
      <c r="C46" s="83"/>
      <c r="D46" s="83"/>
      <c r="E46" s="83"/>
      <c r="F46" s="58"/>
      <c r="G46" s="58"/>
      <c r="H46" s="58"/>
      <c r="I46" s="58"/>
      <c r="J46" s="58"/>
      <c r="K46" s="58"/>
      <c r="L46" s="58"/>
      <c r="M46" s="58"/>
      <c r="N46" s="58"/>
      <c r="O46" s="58"/>
    </row>
    <row r="47" spans="2:15" s="81" customFormat="1" ht="30" customHeight="1" x14ac:dyDescent="0.25">
      <c r="B47" s="212" t="s">
        <v>12</v>
      </c>
      <c r="C47" s="212"/>
      <c r="D47" s="212"/>
      <c r="E47" s="212"/>
      <c r="F47" s="63"/>
      <c r="G47" s="63"/>
      <c r="H47" s="63"/>
      <c r="I47" s="63"/>
      <c r="J47" s="63"/>
      <c r="K47" s="63"/>
      <c r="L47" s="63"/>
      <c r="M47" s="63"/>
      <c r="N47" s="63"/>
      <c r="O47" s="63"/>
    </row>
    <row r="48" spans="2:15" x14ac:dyDescent="0.25">
      <c r="B48" s="80"/>
      <c r="C48" s="80"/>
      <c r="D48" s="80"/>
      <c r="E48" s="80"/>
      <c r="F48" s="58"/>
      <c r="G48" s="58"/>
      <c r="H48" s="58"/>
      <c r="I48" s="58"/>
      <c r="J48" s="58"/>
      <c r="K48" s="58"/>
      <c r="L48" s="58"/>
      <c r="M48" s="58"/>
      <c r="N48" s="58"/>
      <c r="O48" s="58"/>
    </row>
    <row r="49" spans="2:15" s="81" customFormat="1" ht="30" customHeight="1" x14ac:dyDescent="0.25">
      <c r="B49" s="212" t="s">
        <v>13</v>
      </c>
      <c r="C49" s="212"/>
      <c r="D49" s="212"/>
      <c r="E49" s="212"/>
      <c r="F49" s="63"/>
      <c r="G49" s="63"/>
      <c r="H49" s="63"/>
      <c r="I49" s="63"/>
      <c r="J49" s="63"/>
      <c r="K49" s="63"/>
      <c r="L49" s="63"/>
      <c r="M49" s="63"/>
      <c r="N49" s="63"/>
      <c r="O49" s="63"/>
    </row>
    <row r="50" spans="2:15" x14ac:dyDescent="0.25">
      <c r="B50" s="83"/>
      <c r="C50" s="83"/>
      <c r="D50" s="83"/>
      <c r="E50" s="83"/>
      <c r="F50" s="58"/>
      <c r="G50" s="58"/>
      <c r="H50" s="58"/>
      <c r="I50" s="58"/>
      <c r="J50" s="58"/>
      <c r="K50" s="58"/>
      <c r="L50" s="58"/>
      <c r="M50" s="58"/>
      <c r="N50" s="58"/>
      <c r="O50" s="58"/>
    </row>
    <row r="51" spans="2:15" x14ac:dyDescent="0.25">
      <c r="B51" s="82" t="s">
        <v>14</v>
      </c>
      <c r="C51" s="83"/>
      <c r="D51" s="83"/>
      <c r="E51" s="83"/>
      <c r="F51" s="58"/>
      <c r="G51" s="58"/>
      <c r="H51" s="58"/>
      <c r="I51" s="58"/>
      <c r="J51" s="58"/>
      <c r="K51" s="58"/>
      <c r="L51" s="58"/>
      <c r="M51" s="58"/>
      <c r="N51" s="58"/>
      <c r="O51" s="58"/>
    </row>
    <row r="52" spans="2:15" s="81" customFormat="1" ht="30" customHeight="1" x14ac:dyDescent="0.25">
      <c r="B52" s="212" t="s">
        <v>15</v>
      </c>
      <c r="C52" s="212"/>
      <c r="D52" s="212"/>
      <c r="E52" s="212"/>
      <c r="F52" s="63"/>
      <c r="G52" s="63"/>
      <c r="H52" s="63"/>
      <c r="I52" s="63"/>
      <c r="J52" s="63"/>
      <c r="K52" s="63"/>
      <c r="L52" s="63"/>
      <c r="M52" s="63"/>
      <c r="N52" s="63"/>
      <c r="O52" s="63"/>
    </row>
    <row r="53" spans="2:15" x14ac:dyDescent="0.25">
      <c r="B53" s="80"/>
      <c r="C53" s="80"/>
      <c r="D53" s="80"/>
      <c r="E53" s="80"/>
      <c r="F53" s="58"/>
      <c r="G53" s="58"/>
      <c r="H53" s="58"/>
      <c r="I53" s="58"/>
      <c r="J53" s="58"/>
      <c r="K53" s="58"/>
      <c r="L53" s="58"/>
      <c r="M53" s="58"/>
      <c r="N53" s="58"/>
      <c r="O53" s="58"/>
    </row>
    <row r="54" spans="2:15" s="81" customFormat="1" ht="30" customHeight="1" x14ac:dyDescent="0.25">
      <c r="B54" s="212" t="s">
        <v>16</v>
      </c>
      <c r="C54" s="212"/>
      <c r="D54" s="212"/>
      <c r="E54" s="212"/>
      <c r="F54" s="63"/>
      <c r="G54" s="63"/>
      <c r="H54" s="63"/>
      <c r="I54" s="63"/>
      <c r="J54" s="63"/>
      <c r="K54" s="63"/>
      <c r="L54" s="63"/>
      <c r="M54" s="63"/>
      <c r="N54" s="63"/>
      <c r="O54" s="63"/>
    </row>
    <row r="55" spans="2:15" x14ac:dyDescent="0.25">
      <c r="B55" s="83"/>
      <c r="C55" s="83"/>
      <c r="D55" s="83"/>
      <c r="E55" s="83"/>
      <c r="F55" s="58"/>
      <c r="G55" s="58"/>
      <c r="H55" s="58"/>
      <c r="I55" s="58"/>
      <c r="J55" s="58"/>
      <c r="K55" s="58"/>
      <c r="L55" s="58"/>
      <c r="M55" s="58"/>
      <c r="N55" s="58"/>
      <c r="O55" s="58"/>
    </row>
    <row r="56" spans="2:15" x14ac:dyDescent="0.25">
      <c r="B56" s="82" t="s">
        <v>17</v>
      </c>
      <c r="C56" s="83"/>
      <c r="D56" s="83"/>
      <c r="E56" s="83"/>
      <c r="F56" s="58"/>
      <c r="G56" s="58"/>
      <c r="H56" s="58"/>
      <c r="I56" s="58"/>
      <c r="J56" s="58"/>
      <c r="K56" s="58"/>
      <c r="L56" s="58"/>
      <c r="M56" s="58"/>
      <c r="N56" s="58"/>
      <c r="O56" s="58"/>
    </row>
    <row r="57" spans="2:15" s="81" customFormat="1" ht="30" customHeight="1" x14ac:dyDescent="0.25">
      <c r="B57" s="212" t="s">
        <v>72</v>
      </c>
      <c r="C57" s="212"/>
      <c r="D57" s="212"/>
      <c r="E57" s="212"/>
      <c r="F57" s="63"/>
      <c r="G57" s="63"/>
      <c r="H57" s="63"/>
      <c r="I57" s="63"/>
      <c r="J57" s="63"/>
      <c r="K57" s="63"/>
      <c r="L57" s="63"/>
      <c r="M57" s="63"/>
      <c r="N57" s="63"/>
      <c r="O57" s="63"/>
    </row>
    <row r="58" spans="2:15" x14ac:dyDescent="0.25">
      <c r="B58" s="80"/>
      <c r="C58" s="80"/>
      <c r="D58" s="80"/>
      <c r="E58" s="80"/>
      <c r="F58" s="58"/>
      <c r="G58" s="58"/>
      <c r="H58" s="58"/>
      <c r="I58" s="58"/>
      <c r="J58" s="58"/>
      <c r="K58" s="58"/>
      <c r="L58" s="58"/>
      <c r="M58" s="58"/>
      <c r="N58" s="58"/>
      <c r="O58" s="58"/>
    </row>
    <row r="59" spans="2:15" s="81" customFormat="1" ht="30" customHeight="1" x14ac:dyDescent="0.25">
      <c r="B59" s="212" t="s">
        <v>18</v>
      </c>
      <c r="C59" s="212"/>
      <c r="D59" s="212"/>
      <c r="E59" s="212"/>
      <c r="F59" s="63"/>
      <c r="G59" s="63"/>
      <c r="H59" s="63"/>
      <c r="I59" s="63"/>
      <c r="J59" s="63"/>
      <c r="K59" s="63"/>
      <c r="L59" s="63"/>
      <c r="M59" s="63"/>
      <c r="N59" s="63"/>
      <c r="O59" s="63"/>
    </row>
    <row r="60" spans="2:15" x14ac:dyDescent="0.25">
      <c r="B60" s="83"/>
      <c r="C60" s="83"/>
      <c r="D60" s="83"/>
      <c r="E60" s="83"/>
      <c r="F60" s="58"/>
      <c r="G60" s="58"/>
      <c r="H60" s="58"/>
      <c r="I60" s="58"/>
      <c r="J60" s="58"/>
      <c r="K60" s="58"/>
      <c r="L60" s="58"/>
      <c r="M60" s="58"/>
      <c r="N60" s="58"/>
      <c r="O60" s="58"/>
    </row>
    <row r="61" spans="2:15" x14ac:dyDescent="0.25">
      <c r="B61" s="82" t="s">
        <v>19</v>
      </c>
      <c r="C61" s="83"/>
      <c r="D61" s="83"/>
      <c r="E61" s="83"/>
      <c r="F61" s="58"/>
      <c r="G61" s="58"/>
      <c r="H61" s="58"/>
      <c r="I61" s="58"/>
      <c r="J61" s="58"/>
      <c r="K61" s="58"/>
      <c r="L61" s="58"/>
      <c r="M61" s="58"/>
      <c r="N61" s="58"/>
      <c r="O61" s="58"/>
    </row>
    <row r="62" spans="2:15" s="81" customFormat="1" ht="30" customHeight="1" x14ac:dyDescent="0.25">
      <c r="B62" s="212" t="s">
        <v>20</v>
      </c>
      <c r="C62" s="212"/>
      <c r="D62" s="212"/>
      <c r="E62" s="212"/>
      <c r="F62" s="63"/>
      <c r="G62" s="63"/>
      <c r="H62" s="63"/>
      <c r="I62" s="63"/>
      <c r="J62" s="63"/>
      <c r="K62" s="63"/>
      <c r="L62" s="63"/>
      <c r="M62" s="63"/>
      <c r="N62" s="63"/>
      <c r="O62" s="63"/>
    </row>
    <row r="63" spans="2:15" x14ac:dyDescent="0.25">
      <c r="B63" s="80"/>
      <c r="C63" s="80"/>
      <c r="D63" s="80"/>
      <c r="E63" s="80"/>
      <c r="F63" s="58"/>
      <c r="G63" s="58"/>
      <c r="H63" s="58"/>
      <c r="I63" s="58"/>
      <c r="J63" s="58"/>
      <c r="K63" s="58"/>
      <c r="L63" s="58"/>
      <c r="M63" s="58"/>
      <c r="N63" s="58"/>
      <c r="O63" s="58"/>
    </row>
    <row r="64" spans="2:15" s="81" customFormat="1" ht="30" customHeight="1" x14ac:dyDescent="0.25">
      <c r="B64" s="212" t="s">
        <v>21</v>
      </c>
      <c r="C64" s="212"/>
      <c r="D64" s="212"/>
      <c r="E64" s="212"/>
      <c r="F64" s="63"/>
      <c r="G64" s="63"/>
      <c r="H64" s="63"/>
      <c r="I64" s="63"/>
      <c r="J64" s="63"/>
      <c r="K64" s="63"/>
      <c r="L64" s="63"/>
      <c r="M64" s="63"/>
      <c r="N64" s="63"/>
      <c r="O64" s="63"/>
    </row>
    <row r="65" spans="2:15" x14ac:dyDescent="0.25">
      <c r="B65" s="58"/>
      <c r="C65" s="58"/>
      <c r="D65" s="58"/>
      <c r="E65" s="58"/>
      <c r="F65" s="58"/>
      <c r="G65" s="58"/>
      <c r="H65" s="58"/>
      <c r="I65" s="58"/>
      <c r="J65" s="58"/>
      <c r="K65" s="58"/>
      <c r="L65" s="58"/>
      <c r="M65" s="58"/>
      <c r="N65" s="58"/>
      <c r="O65" s="58"/>
    </row>
    <row r="66" spans="2:15" x14ac:dyDescent="0.25">
      <c r="B66" s="58"/>
      <c r="C66" s="58"/>
      <c r="D66" s="58"/>
      <c r="E66" s="58"/>
      <c r="F66" s="58"/>
      <c r="G66" s="58"/>
      <c r="H66" s="58"/>
      <c r="I66" s="58"/>
      <c r="J66" s="58"/>
      <c r="K66" s="58"/>
      <c r="L66" s="58"/>
      <c r="M66" s="58"/>
      <c r="N66" s="58"/>
      <c r="O66" s="58"/>
    </row>
    <row r="67" spans="2:15" x14ac:dyDescent="0.25">
      <c r="B67" s="58"/>
      <c r="C67" s="58"/>
      <c r="D67" s="58"/>
      <c r="E67" s="58"/>
      <c r="F67" s="58"/>
      <c r="G67" s="58"/>
      <c r="H67" s="58"/>
      <c r="I67" s="58"/>
      <c r="J67" s="58"/>
      <c r="K67" s="58"/>
      <c r="L67" s="58"/>
      <c r="M67" s="58"/>
      <c r="N67" s="58"/>
      <c r="O67" s="58"/>
    </row>
    <row r="68" spans="2:15" x14ac:dyDescent="0.25">
      <c r="B68" s="58"/>
      <c r="C68" s="58"/>
      <c r="D68" s="58"/>
      <c r="E68" s="58"/>
      <c r="F68" s="58"/>
      <c r="G68" s="58"/>
      <c r="H68" s="58"/>
      <c r="I68" s="58"/>
      <c r="J68" s="58"/>
      <c r="K68" s="58"/>
      <c r="L68" s="58"/>
      <c r="M68" s="58"/>
      <c r="N68" s="58"/>
      <c r="O68" s="58"/>
    </row>
    <row r="69" spans="2:15" x14ac:dyDescent="0.25">
      <c r="B69" s="58"/>
      <c r="C69" s="58"/>
      <c r="D69" s="58"/>
      <c r="E69" s="58"/>
      <c r="F69" s="58"/>
      <c r="G69" s="58"/>
      <c r="H69" s="58"/>
      <c r="I69" s="58"/>
      <c r="J69" s="58"/>
      <c r="K69" s="58"/>
      <c r="L69" s="58"/>
      <c r="M69" s="58"/>
      <c r="N69" s="58"/>
      <c r="O69" s="58"/>
    </row>
    <row r="70" spans="2:15" x14ac:dyDescent="0.25">
      <c r="B70" s="58"/>
      <c r="C70" s="58"/>
      <c r="D70" s="58"/>
      <c r="E70" s="58"/>
      <c r="F70" s="58"/>
      <c r="G70" s="58"/>
      <c r="H70" s="58"/>
      <c r="I70" s="58"/>
      <c r="J70" s="58"/>
      <c r="K70" s="58"/>
      <c r="L70" s="58"/>
      <c r="M70" s="58"/>
      <c r="N70" s="58"/>
      <c r="O70" s="58"/>
    </row>
    <row r="71" spans="2:15" x14ac:dyDescent="0.25">
      <c r="B71" s="58"/>
      <c r="C71" s="58"/>
      <c r="D71" s="58"/>
      <c r="E71" s="58"/>
      <c r="F71" s="58"/>
      <c r="G71" s="58"/>
      <c r="H71" s="58"/>
      <c r="I71" s="58"/>
      <c r="J71" s="58"/>
      <c r="K71" s="58"/>
      <c r="L71" s="58"/>
      <c r="M71" s="58"/>
      <c r="N71" s="58"/>
      <c r="O71" s="58"/>
    </row>
    <row r="72" spans="2:15" x14ac:dyDescent="0.25">
      <c r="B72" s="58"/>
      <c r="C72" s="58"/>
      <c r="D72" s="58"/>
      <c r="E72" s="58"/>
      <c r="F72" s="58"/>
      <c r="G72" s="58"/>
      <c r="H72" s="58"/>
      <c r="I72" s="58"/>
      <c r="J72" s="58"/>
      <c r="K72" s="58"/>
      <c r="L72" s="58"/>
      <c r="M72" s="58"/>
      <c r="N72" s="58"/>
      <c r="O72" s="58"/>
    </row>
    <row r="73" spans="2:15" x14ac:dyDescent="0.25">
      <c r="B73" s="58"/>
      <c r="C73" s="58"/>
      <c r="D73" s="58"/>
      <c r="E73" s="58"/>
      <c r="F73" s="58"/>
      <c r="G73" s="58"/>
      <c r="H73" s="58"/>
      <c r="I73" s="58"/>
      <c r="J73" s="58"/>
      <c r="K73" s="58"/>
      <c r="L73" s="58"/>
      <c r="M73" s="58"/>
      <c r="N73" s="58"/>
      <c r="O73" s="58"/>
    </row>
    <row r="74" spans="2:15" x14ac:dyDescent="0.25">
      <c r="B74" s="58"/>
      <c r="C74" s="58"/>
      <c r="D74" s="58"/>
      <c r="E74" s="58"/>
      <c r="F74" s="58"/>
      <c r="G74" s="58"/>
      <c r="H74" s="58"/>
      <c r="I74" s="58"/>
      <c r="J74" s="58"/>
      <c r="K74" s="58"/>
      <c r="L74" s="58"/>
      <c r="M74" s="58"/>
      <c r="N74" s="58"/>
      <c r="O74" s="58"/>
    </row>
    <row r="75" spans="2:15" x14ac:dyDescent="0.25">
      <c r="B75" s="58"/>
      <c r="C75" s="58"/>
      <c r="D75" s="58"/>
      <c r="E75" s="58"/>
      <c r="F75" s="58"/>
      <c r="G75" s="58"/>
      <c r="H75" s="58"/>
      <c r="I75" s="58"/>
      <c r="J75" s="58"/>
      <c r="K75" s="58"/>
      <c r="L75" s="58"/>
      <c r="M75" s="58"/>
      <c r="N75" s="58"/>
      <c r="O75" s="58"/>
    </row>
    <row r="76" spans="2:15" x14ac:dyDescent="0.25">
      <c r="B76" s="58"/>
      <c r="C76" s="58"/>
      <c r="D76" s="58"/>
      <c r="E76" s="58"/>
      <c r="F76" s="58"/>
      <c r="G76" s="58"/>
      <c r="H76" s="58"/>
      <c r="I76" s="58"/>
      <c r="J76" s="58"/>
      <c r="K76" s="58"/>
      <c r="L76" s="58"/>
      <c r="M76" s="58"/>
      <c r="N76" s="58"/>
      <c r="O76" s="58"/>
    </row>
    <row r="77" spans="2:15" x14ac:dyDescent="0.25">
      <c r="B77" s="58"/>
      <c r="C77" s="58"/>
      <c r="D77" s="58"/>
      <c r="E77" s="58"/>
      <c r="F77" s="58"/>
      <c r="G77" s="58"/>
      <c r="H77" s="58"/>
      <c r="I77" s="58"/>
      <c r="J77" s="58"/>
      <c r="K77" s="58"/>
      <c r="L77" s="58"/>
      <c r="M77" s="58"/>
      <c r="N77" s="58"/>
      <c r="O77" s="58"/>
    </row>
    <row r="78" spans="2:15" x14ac:dyDescent="0.25">
      <c r="B78" s="58"/>
      <c r="C78" s="58"/>
      <c r="D78" s="58"/>
      <c r="E78" s="58"/>
      <c r="F78" s="58"/>
      <c r="G78" s="58"/>
      <c r="H78" s="58"/>
      <c r="I78" s="58"/>
      <c r="J78" s="58"/>
      <c r="K78" s="58"/>
      <c r="L78" s="58"/>
      <c r="M78" s="58"/>
      <c r="N78" s="58"/>
      <c r="O78" s="58"/>
    </row>
    <row r="79" spans="2:15" x14ac:dyDescent="0.25">
      <c r="B79" s="58"/>
      <c r="C79" s="58"/>
      <c r="D79" s="58"/>
      <c r="E79" s="58"/>
      <c r="F79" s="58"/>
      <c r="G79" s="58"/>
      <c r="H79" s="58"/>
      <c r="I79" s="58"/>
      <c r="J79" s="58"/>
      <c r="K79" s="58"/>
      <c r="L79" s="58"/>
      <c r="M79" s="58"/>
      <c r="N79" s="58"/>
      <c r="O79" s="58"/>
    </row>
  </sheetData>
  <mergeCells count="17">
    <mergeCell ref="B47:E47"/>
    <mergeCell ref="B64:E64"/>
    <mergeCell ref="B13:E13"/>
    <mergeCell ref="B54:E54"/>
    <mergeCell ref="B57:E57"/>
    <mergeCell ref="B59:E59"/>
    <mergeCell ref="B62:E62"/>
    <mergeCell ref="B49:E49"/>
    <mergeCell ref="B52:E52"/>
    <mergeCell ref="B18:E18"/>
    <mergeCell ref="B16:E16"/>
    <mergeCell ref="B32:D32"/>
    <mergeCell ref="B34:D34"/>
    <mergeCell ref="B37:D37"/>
    <mergeCell ref="B39:D39"/>
    <mergeCell ref="B42:E42"/>
    <mergeCell ref="B44:E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299"/>
  <sheetViews>
    <sheetView showGridLines="0" topLeftCell="A78" zoomScale="85" zoomScaleNormal="85" workbookViewId="0">
      <selection activeCell="C77" sqref="C77"/>
    </sheetView>
  </sheetViews>
  <sheetFormatPr defaultRowHeight="12.75" x14ac:dyDescent="0.25"/>
  <cols>
    <col min="1" max="1" width="4.7109375" style="13" customWidth="1"/>
    <col min="2" max="2" width="18.28515625" style="13" customWidth="1"/>
    <col min="3" max="3" width="14.7109375" style="13" customWidth="1"/>
    <col min="4" max="8" width="14.28515625" style="14" bestFit="1" customWidth="1"/>
    <col min="9" max="11" width="12.7109375" style="14" customWidth="1"/>
    <col min="12" max="13" width="3.5703125" style="13" customWidth="1"/>
    <col min="14" max="14" width="17.85546875" style="13" customWidth="1"/>
    <col min="15" max="22" width="17.7109375" style="13" customWidth="1"/>
    <col min="23" max="16384" width="9.140625" style="13"/>
  </cols>
  <sheetData>
    <row r="1" spans="1:28" s="1" customFormat="1" x14ac:dyDescent="0.2">
      <c r="A1" s="24"/>
      <c r="D1" s="12"/>
      <c r="E1" s="12"/>
      <c r="F1" s="12"/>
      <c r="G1" s="12"/>
      <c r="H1" s="12"/>
      <c r="I1" s="12"/>
      <c r="J1" s="12"/>
      <c r="K1" s="12"/>
    </row>
    <row r="2" spans="1:28" s="22" customFormat="1" x14ac:dyDescent="0.2">
      <c r="A2" s="25"/>
      <c r="B2" s="22" t="s">
        <v>0</v>
      </c>
      <c r="D2" s="68"/>
      <c r="E2" s="68"/>
      <c r="F2" s="68"/>
      <c r="G2" s="68"/>
      <c r="H2" s="68"/>
      <c r="I2" s="68"/>
      <c r="J2" s="68"/>
      <c r="K2" s="68"/>
    </row>
    <row r="3" spans="1:28" s="4" customFormat="1" x14ac:dyDescent="0.2">
      <c r="A3" s="24"/>
      <c r="B3" s="4" t="s">
        <v>3</v>
      </c>
      <c r="D3" s="69"/>
      <c r="E3" s="69"/>
      <c r="F3" s="69"/>
      <c r="G3" s="69"/>
      <c r="H3" s="69"/>
      <c r="I3" s="69"/>
      <c r="J3" s="69"/>
      <c r="K3" s="69"/>
    </row>
    <row r="4" spans="1:28" s="34" customFormat="1" x14ac:dyDescent="0.2">
      <c r="A4" s="33"/>
      <c r="B4" s="34" t="s">
        <v>99</v>
      </c>
      <c r="D4" s="70"/>
      <c r="E4" s="70"/>
      <c r="F4" s="70"/>
      <c r="G4" s="70"/>
      <c r="H4" s="70"/>
      <c r="I4" s="70"/>
      <c r="J4" s="70"/>
      <c r="K4" s="70"/>
    </row>
    <row r="5" spans="1:28" s="4" customFormat="1" x14ac:dyDescent="0.2">
      <c r="A5" s="24"/>
      <c r="B5" s="4" t="s">
        <v>1</v>
      </c>
      <c r="D5" s="71"/>
      <c r="E5" s="71"/>
      <c r="F5" s="69"/>
      <c r="G5" s="69"/>
      <c r="H5" s="69"/>
      <c r="I5" s="69"/>
      <c r="J5" s="69"/>
      <c r="K5" s="69"/>
    </row>
    <row r="6" spans="1:28" s="4" customFormat="1" x14ac:dyDescent="0.2">
      <c r="A6" s="24"/>
      <c r="B6" s="4" t="s">
        <v>2</v>
      </c>
      <c r="D6" s="72"/>
      <c r="E6" s="72"/>
      <c r="F6" s="69"/>
      <c r="G6" s="69"/>
      <c r="H6" s="69"/>
      <c r="I6" s="69"/>
      <c r="J6" s="69"/>
      <c r="K6" s="69"/>
    </row>
    <row r="7" spans="1:28" s="4" customFormat="1" x14ac:dyDescent="0.2">
      <c r="A7" s="24"/>
      <c r="D7" s="69"/>
      <c r="E7" s="69"/>
      <c r="F7" s="69"/>
      <c r="G7" s="69"/>
      <c r="H7" s="69"/>
      <c r="I7" s="69"/>
      <c r="J7" s="69"/>
      <c r="K7" s="69"/>
    </row>
    <row r="8" spans="1:28" x14ac:dyDescent="0.25">
      <c r="R8" s="20"/>
      <c r="S8" s="20"/>
      <c r="T8" s="20"/>
      <c r="U8" s="20"/>
      <c r="V8" s="20"/>
      <c r="W8" s="20"/>
      <c r="X8" s="20"/>
      <c r="Y8" s="20"/>
      <c r="Z8" s="20"/>
      <c r="AA8" s="20"/>
      <c r="AB8" s="20"/>
    </row>
    <row r="9" spans="1:28" s="202" customFormat="1" ht="15" x14ac:dyDescent="0.25">
      <c r="B9" s="202" t="s">
        <v>186</v>
      </c>
      <c r="D9" s="203"/>
      <c r="E9" s="203"/>
      <c r="F9" s="203"/>
      <c r="G9" s="203"/>
      <c r="H9" s="203"/>
      <c r="I9" s="203"/>
      <c r="J9" s="203"/>
      <c r="K9" s="203"/>
      <c r="R9" s="204"/>
      <c r="S9" s="204"/>
      <c r="T9" s="204"/>
      <c r="U9" s="204"/>
      <c r="V9" s="204"/>
      <c r="W9" s="204"/>
      <c r="X9" s="204"/>
      <c r="Y9" s="204"/>
      <c r="Z9" s="204"/>
      <c r="AA9" s="204"/>
      <c r="AB9" s="204"/>
    </row>
    <row r="10" spans="1:28" s="15" customFormat="1" x14ac:dyDescent="0.25">
      <c r="D10" s="16"/>
      <c r="E10" s="16"/>
      <c r="F10" s="16"/>
      <c r="G10" s="16"/>
      <c r="H10" s="16"/>
      <c r="I10" s="16"/>
      <c r="J10" s="16"/>
      <c r="K10" s="16"/>
      <c r="R10" s="56"/>
      <c r="S10" s="56"/>
      <c r="T10" s="56"/>
      <c r="U10" s="56"/>
      <c r="V10" s="56"/>
      <c r="W10" s="56"/>
      <c r="X10" s="56"/>
      <c r="Y10" s="56"/>
      <c r="Z10" s="56"/>
      <c r="AA10" s="56"/>
      <c r="AB10" s="56"/>
    </row>
    <row r="11" spans="1:28" s="202" customFormat="1" ht="31.5" customHeight="1" x14ac:dyDescent="0.25">
      <c r="B11" s="202" t="s">
        <v>126</v>
      </c>
      <c r="D11" s="203"/>
      <c r="E11" s="203"/>
      <c r="F11" s="203"/>
      <c r="G11" s="203"/>
      <c r="H11" s="203"/>
      <c r="I11" s="203"/>
      <c r="J11" s="203"/>
      <c r="K11" s="203"/>
      <c r="R11" s="204"/>
      <c r="S11" s="204"/>
      <c r="T11" s="204"/>
      <c r="U11" s="204"/>
      <c r="V11" s="204"/>
      <c r="W11" s="204"/>
      <c r="X11" s="204"/>
      <c r="Y11" s="204"/>
      <c r="Z11" s="204"/>
      <c r="AA11" s="204"/>
      <c r="AB11" s="204"/>
    </row>
    <row r="12" spans="1:28" s="15" customFormat="1" x14ac:dyDescent="0.25">
      <c r="D12" s="16"/>
      <c r="E12" s="16"/>
      <c r="F12" s="16"/>
      <c r="G12" s="16"/>
      <c r="H12" s="16"/>
      <c r="I12" s="16"/>
      <c r="J12" s="16"/>
      <c r="K12" s="16"/>
      <c r="R12" s="56"/>
      <c r="S12" s="56"/>
      <c r="T12" s="56"/>
      <c r="U12" s="56"/>
      <c r="V12" s="56"/>
      <c r="W12" s="56"/>
      <c r="X12" s="56"/>
      <c r="Y12" s="56"/>
      <c r="Z12" s="56"/>
      <c r="AA12" s="56"/>
      <c r="AB12" s="56"/>
    </row>
    <row r="13" spans="1:28" s="15" customFormat="1" x14ac:dyDescent="0.25">
      <c r="D13" s="217" t="s">
        <v>125</v>
      </c>
      <c r="E13" s="217"/>
      <c r="F13" s="217"/>
      <c r="G13" s="217"/>
      <c r="H13" s="217"/>
      <c r="I13" s="217"/>
      <c r="J13" s="217"/>
      <c r="K13" s="217"/>
      <c r="O13" s="217" t="s">
        <v>128</v>
      </c>
      <c r="P13" s="217"/>
      <c r="Q13" s="217"/>
      <c r="R13" s="217"/>
      <c r="S13" s="217"/>
      <c r="T13" s="217"/>
      <c r="U13" s="217"/>
      <c r="V13" s="217"/>
      <c r="W13" s="56"/>
      <c r="X13" s="56"/>
      <c r="Y13" s="56"/>
      <c r="Z13" s="56"/>
      <c r="AA13" s="56"/>
      <c r="AB13" s="56"/>
    </row>
    <row r="14" spans="1:28" x14ac:dyDescent="0.25">
      <c r="B14" s="20"/>
      <c r="C14" s="20"/>
      <c r="D14" s="73"/>
      <c r="E14" s="73"/>
      <c r="F14" s="88"/>
      <c r="G14" s="88"/>
      <c r="H14" s="88"/>
      <c r="I14" s="88"/>
      <c r="J14" s="88"/>
      <c r="K14" s="88"/>
      <c r="L14" s="88"/>
      <c r="M14" s="88"/>
      <c r="N14" s="88"/>
      <c r="O14" s="73"/>
      <c r="P14" s="73"/>
      <c r="Q14" s="88"/>
      <c r="R14" s="88"/>
      <c r="S14" s="88"/>
      <c r="T14" s="88"/>
      <c r="U14" s="88"/>
      <c r="V14" s="88"/>
      <c r="W14" s="20"/>
      <c r="X14" s="20"/>
      <c r="Y14" s="20"/>
      <c r="Z14" s="20"/>
      <c r="AA14" s="20"/>
      <c r="AB14" s="20"/>
    </row>
    <row r="15" spans="1:28" x14ac:dyDescent="0.25">
      <c r="B15" s="20"/>
      <c r="C15" s="20"/>
      <c r="D15" s="98">
        <v>2011</v>
      </c>
      <c r="E15" s="98">
        <v>2012</v>
      </c>
      <c r="F15" s="99">
        <v>2013</v>
      </c>
      <c r="G15" s="99">
        <v>2014</v>
      </c>
      <c r="H15" s="99">
        <v>2015</v>
      </c>
      <c r="I15" s="99">
        <v>2016</v>
      </c>
      <c r="J15" s="99">
        <v>2017</v>
      </c>
      <c r="K15" s="99">
        <v>2018</v>
      </c>
      <c r="L15" s="66"/>
      <c r="M15" s="66"/>
      <c r="N15" s="66"/>
      <c r="O15" s="98">
        <v>2011</v>
      </c>
      <c r="P15" s="98">
        <v>2012</v>
      </c>
      <c r="Q15" s="99">
        <v>2013</v>
      </c>
      <c r="R15" s="99">
        <v>2014</v>
      </c>
      <c r="S15" s="99">
        <v>2015</v>
      </c>
      <c r="T15" s="99">
        <v>2016</v>
      </c>
      <c r="U15" s="99">
        <v>2017</v>
      </c>
      <c r="V15" s="99">
        <v>2018</v>
      </c>
      <c r="W15" s="66"/>
      <c r="X15" s="66"/>
      <c r="Y15" s="66"/>
      <c r="Z15" s="66"/>
      <c r="AA15" s="20"/>
      <c r="AB15" s="20"/>
    </row>
    <row r="16" spans="1:28" ht="24" customHeight="1" x14ac:dyDescent="0.25">
      <c r="B16" s="216" t="s">
        <v>30</v>
      </c>
      <c r="C16" s="216"/>
      <c r="D16" s="216"/>
      <c r="E16" s="216"/>
      <c r="F16" s="216"/>
      <c r="G16" s="216"/>
      <c r="H16" s="216"/>
      <c r="I16" s="216"/>
      <c r="J16" s="216"/>
      <c r="K16" s="216"/>
      <c r="L16" s="216"/>
      <c r="M16" s="216"/>
      <c r="N16" s="216"/>
      <c r="O16" s="216"/>
      <c r="P16" s="216"/>
      <c r="Q16" s="216"/>
      <c r="R16" s="216"/>
      <c r="S16" s="216"/>
      <c r="T16" s="216"/>
      <c r="U16" s="216"/>
      <c r="V16" s="216"/>
      <c r="W16" s="66"/>
      <c r="X16" s="64"/>
      <c r="Y16" s="66"/>
      <c r="Z16" s="64"/>
      <c r="AA16" s="20"/>
      <c r="AB16" s="20"/>
    </row>
    <row r="17" spans="2:28" ht="25.5" customHeight="1" x14ac:dyDescent="0.25">
      <c r="B17" s="20" t="s">
        <v>23</v>
      </c>
      <c r="C17" s="100">
        <f>'3. Key Variables'!B21</f>
        <v>9.1999999999999998E-3</v>
      </c>
      <c r="D17" s="101"/>
      <c r="E17" s="101"/>
      <c r="F17" s="101"/>
      <c r="G17" s="101"/>
      <c r="H17" s="101"/>
      <c r="I17" s="101"/>
      <c r="J17" s="101"/>
      <c r="K17" s="101"/>
      <c r="L17" s="101"/>
      <c r="M17" s="101"/>
      <c r="N17" s="101"/>
      <c r="O17" s="101"/>
      <c r="P17" s="101"/>
      <c r="Q17" s="66"/>
      <c r="R17" s="66"/>
      <c r="S17" s="101"/>
      <c r="T17" s="66"/>
      <c r="U17" s="66"/>
      <c r="V17" s="101"/>
      <c r="W17" s="66"/>
      <c r="X17" s="64"/>
      <c r="Y17" s="66"/>
      <c r="Z17" s="64"/>
      <c r="AA17" s="20"/>
      <c r="AB17" s="20"/>
    </row>
    <row r="18" spans="2:28" s="17" customFormat="1" ht="35.1" customHeight="1" x14ac:dyDescent="0.25">
      <c r="B18" s="102" t="s">
        <v>45</v>
      </c>
      <c r="C18" s="18"/>
      <c r="D18" s="103">
        <v>0</v>
      </c>
      <c r="E18" s="103">
        <v>14687</v>
      </c>
      <c r="F18" s="103">
        <v>16908</v>
      </c>
      <c r="G18" s="103">
        <v>19637</v>
      </c>
      <c r="H18" s="103">
        <v>19474</v>
      </c>
      <c r="I18" s="103">
        <v>0</v>
      </c>
      <c r="J18" s="103">
        <v>0</v>
      </c>
      <c r="K18" s="103">
        <v>0</v>
      </c>
      <c r="L18" s="101"/>
      <c r="M18" s="101"/>
      <c r="N18" s="101"/>
      <c r="O18" s="314">
        <f>((D18*$C$17)*1000000)*'3. Key Variables'!$B$12</f>
        <v>0</v>
      </c>
      <c r="P18" s="314">
        <f>((E18*$C$17)*1000000)*'3. Key Variables'!$B$12</f>
        <v>791805544</v>
      </c>
      <c r="Q18" s="314">
        <f>((F18*$C$17)*1000000)*'3. Key Variables'!$B$12</f>
        <v>911544096</v>
      </c>
      <c r="R18" s="314">
        <f>((G18*$C$17)*1000000)*'3. Key Variables'!$B$12</f>
        <v>1058669944</v>
      </c>
      <c r="S18" s="314">
        <f>((H18*$C$17)*1000000)*'3. Key Variables'!$B$12</f>
        <v>1049882288</v>
      </c>
      <c r="T18" s="314">
        <f>((I18*$C$17)*1000000)*'3. Key Variables'!$B$12</f>
        <v>0</v>
      </c>
      <c r="U18" s="314">
        <f>((J18*$C$17)*1000000)*'3. Key Variables'!$B$12</f>
        <v>0</v>
      </c>
      <c r="V18" s="314">
        <f>((K18*$C$17)*1000000)*'3. Key Variables'!$B$12</f>
        <v>0</v>
      </c>
      <c r="W18" s="65"/>
      <c r="X18" s="64"/>
      <c r="Y18" s="65"/>
      <c r="Z18" s="64"/>
      <c r="AA18" s="18"/>
      <c r="AB18" s="18"/>
    </row>
    <row r="19" spans="2:28" s="17" customFormat="1" ht="35.1" customHeight="1" x14ac:dyDescent="0.25">
      <c r="B19" s="102" t="s">
        <v>40</v>
      </c>
      <c r="C19" s="18"/>
      <c r="D19" s="103">
        <v>0</v>
      </c>
      <c r="E19" s="103">
        <v>886</v>
      </c>
      <c r="F19" s="103">
        <v>1253</v>
      </c>
      <c r="G19" s="103">
        <v>1327</v>
      </c>
      <c r="H19" s="103">
        <v>1138</v>
      </c>
      <c r="I19" s="103">
        <v>0</v>
      </c>
      <c r="J19" s="103">
        <v>0</v>
      </c>
      <c r="K19" s="103">
        <v>0</v>
      </c>
      <c r="L19" s="101"/>
      <c r="M19" s="101"/>
      <c r="N19" s="101"/>
      <c r="O19" s="314">
        <f>((D19*$C$17)*1000000)*'3. Key Variables'!$B$12</f>
        <v>0</v>
      </c>
      <c r="P19" s="314">
        <f>((E19*$C$17)*1000000)*'3. Key Variables'!$B$12</f>
        <v>47766032</v>
      </c>
      <c r="Q19" s="314">
        <f>((F19*$C$17)*1000000)*'3. Key Variables'!$B$12</f>
        <v>67551736</v>
      </c>
      <c r="R19" s="314">
        <f>((G19*$C$17)*1000000)*'3. Key Variables'!$B$12</f>
        <v>71541224</v>
      </c>
      <c r="S19" s="314">
        <f>((H19*$C$17)*1000000)*'3. Key Variables'!$B$12</f>
        <v>61351856</v>
      </c>
      <c r="T19" s="314">
        <f>((I19*$C$17)*1000000)*'3. Key Variables'!$B$12</f>
        <v>0</v>
      </c>
      <c r="U19" s="314">
        <f>((J19*$C$17)*1000000)*'3. Key Variables'!$B$12</f>
        <v>0</v>
      </c>
      <c r="V19" s="314">
        <f>((K19*$C$17)*1000000)*'3. Key Variables'!$B$12</f>
        <v>0</v>
      </c>
      <c r="W19" s="65"/>
      <c r="X19" s="64"/>
      <c r="Y19" s="65"/>
      <c r="Z19" s="64"/>
      <c r="AA19" s="18"/>
      <c r="AB19" s="18"/>
    </row>
    <row r="20" spans="2:28" s="17" customFormat="1" ht="35.1" customHeight="1" x14ac:dyDescent="0.25">
      <c r="B20" s="102" t="s">
        <v>43</v>
      </c>
      <c r="C20" s="18"/>
      <c r="D20" s="103">
        <v>0</v>
      </c>
      <c r="E20" s="103">
        <v>0</v>
      </c>
      <c r="F20" s="103">
        <v>0</v>
      </c>
      <c r="G20" s="103">
        <v>0</v>
      </c>
      <c r="H20" s="103">
        <v>0</v>
      </c>
      <c r="I20" s="103">
        <v>0</v>
      </c>
      <c r="J20" s="103">
        <v>0</v>
      </c>
      <c r="K20" s="103">
        <v>0</v>
      </c>
      <c r="L20" s="101"/>
      <c r="M20" s="101"/>
      <c r="N20" s="101"/>
      <c r="O20" s="314">
        <f>((D20*$C$17)*1000000)*'3. Key Variables'!$B$12</f>
        <v>0</v>
      </c>
      <c r="P20" s="314">
        <f>((E20*$C$17)*1000000)*'3. Key Variables'!$B$12</f>
        <v>0</v>
      </c>
      <c r="Q20" s="314">
        <f>((F20*$C$17)*1000000)*'3. Key Variables'!$B$12</f>
        <v>0</v>
      </c>
      <c r="R20" s="314">
        <f>((G20*$C$17)*1000000)*'3. Key Variables'!$B$12</f>
        <v>0</v>
      </c>
      <c r="S20" s="314">
        <f>((H20*$C$17)*1000000)*'3. Key Variables'!$B$12</f>
        <v>0</v>
      </c>
      <c r="T20" s="314">
        <f>((I20*$C$17)*1000000)*'3. Key Variables'!$B$12</f>
        <v>0</v>
      </c>
      <c r="U20" s="314">
        <f>((J20*$C$17)*1000000)*'3. Key Variables'!$B$12</f>
        <v>0</v>
      </c>
      <c r="V20" s="314">
        <f>((K20*$C$17)*1000000)*'3. Key Variables'!$B$12</f>
        <v>0</v>
      </c>
      <c r="W20" s="65"/>
      <c r="X20" s="64"/>
      <c r="Y20" s="65"/>
      <c r="Z20" s="64"/>
      <c r="AA20" s="18"/>
      <c r="AB20" s="18"/>
    </row>
    <row r="21" spans="2:28" s="17" customFormat="1" ht="35.1" customHeight="1" x14ac:dyDescent="0.25">
      <c r="B21" s="102" t="s">
        <v>44</v>
      </c>
      <c r="C21" s="18"/>
      <c r="D21" s="103">
        <v>0</v>
      </c>
      <c r="E21" s="103">
        <v>0</v>
      </c>
      <c r="F21" s="103">
        <v>0</v>
      </c>
      <c r="G21" s="103">
        <v>0</v>
      </c>
      <c r="H21" s="103">
        <v>0</v>
      </c>
      <c r="I21" s="103">
        <v>0</v>
      </c>
      <c r="J21" s="103">
        <v>0</v>
      </c>
      <c r="K21" s="103">
        <v>0</v>
      </c>
      <c r="L21" s="101"/>
      <c r="M21" s="101"/>
      <c r="N21" s="101"/>
      <c r="O21" s="314">
        <f>((D21*$C$17)*1000000)*'3. Key Variables'!$B$12</f>
        <v>0</v>
      </c>
      <c r="P21" s="314">
        <f>((E21*$C$17)*1000000)*'3. Key Variables'!$B$12</f>
        <v>0</v>
      </c>
      <c r="Q21" s="314">
        <f>((F21*$C$17)*1000000)*'3. Key Variables'!$B$12</f>
        <v>0</v>
      </c>
      <c r="R21" s="314">
        <f>((G21*$C$17)*1000000)*'3. Key Variables'!$B$12</f>
        <v>0</v>
      </c>
      <c r="S21" s="314">
        <f>((H21*$C$17)*1000000)*'3. Key Variables'!$B$12</f>
        <v>0</v>
      </c>
      <c r="T21" s="314">
        <f>((I21*$C$17)*1000000)*'3. Key Variables'!$B$12</f>
        <v>0</v>
      </c>
      <c r="U21" s="314">
        <f>((J21*$C$17)*1000000)*'3. Key Variables'!$B$12</f>
        <v>0</v>
      </c>
      <c r="V21" s="314">
        <f>((K21*$C$17)*1000000)*'3. Key Variables'!$B$12</f>
        <v>0</v>
      </c>
      <c r="W21" s="65"/>
      <c r="X21" s="64"/>
      <c r="Y21" s="65"/>
      <c r="Z21" s="64"/>
      <c r="AA21" s="18"/>
      <c r="AB21" s="18"/>
    </row>
    <row r="22" spans="2:28" s="17" customFormat="1" ht="35.1" customHeight="1" x14ac:dyDescent="0.25">
      <c r="B22" s="102" t="s">
        <v>41</v>
      </c>
      <c r="C22" s="18"/>
      <c r="D22" s="103">
        <v>0</v>
      </c>
      <c r="E22" s="103">
        <v>0</v>
      </c>
      <c r="F22" s="103">
        <v>0</v>
      </c>
      <c r="G22" s="103">
        <v>0</v>
      </c>
      <c r="H22" s="103">
        <v>0</v>
      </c>
      <c r="I22" s="103">
        <v>0</v>
      </c>
      <c r="J22" s="103">
        <v>0</v>
      </c>
      <c r="K22" s="103">
        <v>0</v>
      </c>
      <c r="L22" s="101"/>
      <c r="M22" s="101"/>
      <c r="N22" s="101"/>
      <c r="O22" s="314">
        <f>((D22*$C$17)*1000000)*'3. Key Variables'!$B$12</f>
        <v>0</v>
      </c>
      <c r="P22" s="314">
        <f>((E22*$C$17)*1000000)*'3. Key Variables'!$B$12</f>
        <v>0</v>
      </c>
      <c r="Q22" s="314">
        <f>((F22*$C$17)*1000000)*'3. Key Variables'!$B$12</f>
        <v>0</v>
      </c>
      <c r="R22" s="314">
        <f>((G22*$C$17)*1000000)*'3. Key Variables'!$B$12</f>
        <v>0</v>
      </c>
      <c r="S22" s="314">
        <f>((H22*$C$17)*1000000)*'3. Key Variables'!$B$12</f>
        <v>0</v>
      </c>
      <c r="T22" s="314">
        <f>((I22*$C$17)*1000000)*'3. Key Variables'!$B$12</f>
        <v>0</v>
      </c>
      <c r="U22" s="314">
        <f>((J22*$C$17)*1000000)*'3. Key Variables'!$B$12</f>
        <v>0</v>
      </c>
      <c r="V22" s="314">
        <f>((K22*$C$17)*1000000)*'3. Key Variables'!$B$12</f>
        <v>0</v>
      </c>
      <c r="W22" s="65"/>
      <c r="X22" s="64"/>
      <c r="Y22" s="65"/>
      <c r="Z22" s="64"/>
      <c r="AA22" s="18"/>
      <c r="AB22" s="18"/>
    </row>
    <row r="23" spans="2:28" s="17" customFormat="1" ht="35.1" customHeight="1" x14ac:dyDescent="0.25">
      <c r="B23" s="102" t="s">
        <v>42</v>
      </c>
      <c r="C23" s="18"/>
      <c r="D23" s="103">
        <v>0</v>
      </c>
      <c r="E23" s="103">
        <v>540</v>
      </c>
      <c r="F23" s="103">
        <v>718</v>
      </c>
      <c r="G23" s="103">
        <v>924</v>
      </c>
      <c r="H23" s="103">
        <v>584</v>
      </c>
      <c r="I23" s="103">
        <v>0</v>
      </c>
      <c r="J23" s="103">
        <v>0</v>
      </c>
      <c r="K23" s="103">
        <v>0</v>
      </c>
      <c r="L23" s="101"/>
      <c r="M23" s="101"/>
      <c r="N23" s="101"/>
      <c r="O23" s="314">
        <f>((D23*$C$17)*1000000)*'3. Key Variables'!$B$12</f>
        <v>0</v>
      </c>
      <c r="P23" s="314">
        <f>((E23*$C$17)*1000000)*'3. Key Variables'!$B$12</f>
        <v>29112480</v>
      </c>
      <c r="Q23" s="314">
        <f>((F23*$C$17)*1000000)*'3. Key Variables'!$B$12</f>
        <v>38708816</v>
      </c>
      <c r="R23" s="314">
        <f>((G23*$C$17)*1000000)*'3. Key Variables'!$B$12</f>
        <v>49814688</v>
      </c>
      <c r="S23" s="314">
        <f>((H23*$C$17)*1000000)*'3. Key Variables'!$B$12</f>
        <v>31484608</v>
      </c>
      <c r="T23" s="314">
        <f>((I23*$C$17)*1000000)*'3. Key Variables'!$B$12</f>
        <v>0</v>
      </c>
      <c r="U23" s="314">
        <f>((J23*$C$17)*1000000)*'3. Key Variables'!$B$12</f>
        <v>0</v>
      </c>
      <c r="V23" s="314">
        <f>((K23*$C$17)*1000000)*'3. Key Variables'!$B$12</f>
        <v>0</v>
      </c>
      <c r="W23" s="65"/>
      <c r="X23" s="64"/>
      <c r="Y23" s="65"/>
      <c r="Z23" s="64"/>
      <c r="AA23" s="18"/>
      <c r="AB23" s="18"/>
    </row>
    <row r="24" spans="2:28" s="17" customFormat="1" ht="35.1" customHeight="1" x14ac:dyDescent="0.25">
      <c r="B24" s="102" t="s">
        <v>48</v>
      </c>
      <c r="C24" s="18"/>
      <c r="D24" s="103">
        <v>0</v>
      </c>
      <c r="E24" s="103">
        <v>0</v>
      </c>
      <c r="F24" s="103">
        <v>0</v>
      </c>
      <c r="G24" s="103">
        <v>0</v>
      </c>
      <c r="H24" s="103">
        <v>0</v>
      </c>
      <c r="I24" s="103">
        <v>0</v>
      </c>
      <c r="J24" s="103">
        <v>0</v>
      </c>
      <c r="K24" s="103">
        <v>0</v>
      </c>
      <c r="L24" s="101"/>
      <c r="M24" s="101"/>
      <c r="N24" s="101"/>
      <c r="O24" s="314">
        <f>((D24*$C$17)*1000000)*'3. Key Variables'!$B$12</f>
        <v>0</v>
      </c>
      <c r="P24" s="314">
        <f>((E24*$C$17)*1000000)*'3. Key Variables'!$B$12</f>
        <v>0</v>
      </c>
      <c r="Q24" s="314">
        <f>((F24*$C$17)*1000000)*'3. Key Variables'!$B$12</f>
        <v>0</v>
      </c>
      <c r="R24" s="314">
        <f>((G24*$C$17)*1000000)*'3. Key Variables'!$B$12</f>
        <v>0</v>
      </c>
      <c r="S24" s="314">
        <f>((H24*$C$17)*1000000)*'3. Key Variables'!$B$12</f>
        <v>0</v>
      </c>
      <c r="T24" s="314">
        <f>((I24*$C$17)*1000000)*'3. Key Variables'!$B$12</f>
        <v>0</v>
      </c>
      <c r="U24" s="314">
        <f>((J24*$C$17)*1000000)*'3. Key Variables'!$B$12</f>
        <v>0</v>
      </c>
      <c r="V24" s="314">
        <f>((K24*$C$17)*1000000)*'3. Key Variables'!$B$12</f>
        <v>0</v>
      </c>
      <c r="W24" s="65"/>
      <c r="X24" s="64"/>
      <c r="Y24" s="65"/>
      <c r="Z24" s="64"/>
      <c r="AA24" s="18"/>
      <c r="AB24" s="18"/>
    </row>
    <row r="25" spans="2:28" x14ac:dyDescent="0.25">
      <c r="B25" s="20"/>
      <c r="C25" s="20"/>
      <c r="D25" s="104"/>
      <c r="E25" s="104"/>
      <c r="F25" s="105"/>
      <c r="G25" s="105"/>
      <c r="H25" s="105"/>
      <c r="I25" s="105"/>
      <c r="J25" s="105"/>
      <c r="K25" s="105"/>
      <c r="L25" s="66"/>
      <c r="M25" s="66"/>
      <c r="N25" s="66"/>
      <c r="O25" s="315"/>
      <c r="P25" s="315"/>
      <c r="Q25" s="315"/>
      <c r="R25" s="315"/>
      <c r="S25" s="315"/>
      <c r="T25" s="315"/>
      <c r="U25" s="315"/>
      <c r="V25" s="315"/>
      <c r="W25" s="66"/>
      <c r="X25" s="66"/>
      <c r="Y25" s="66"/>
      <c r="Z25" s="66"/>
      <c r="AA25" s="20"/>
      <c r="AB25" s="20"/>
    </row>
    <row r="26" spans="2:28" x14ac:dyDescent="0.25">
      <c r="B26" s="20"/>
      <c r="C26" s="20"/>
      <c r="D26" s="104"/>
      <c r="E26" s="104"/>
      <c r="F26" s="105"/>
      <c r="G26" s="105"/>
      <c r="H26" s="105"/>
      <c r="I26" s="105"/>
      <c r="J26" s="105"/>
      <c r="K26" s="105"/>
      <c r="L26" s="66"/>
      <c r="M26" s="66"/>
      <c r="N26" s="106" t="s">
        <v>127</v>
      </c>
      <c r="O26" s="316">
        <f>SUM(O18:O24)</f>
        <v>0</v>
      </c>
      <c r="P26" s="316">
        <f t="shared" ref="P26:V26" si="0">SUM(P18:P24)</f>
        <v>868684056</v>
      </c>
      <c r="Q26" s="316">
        <f t="shared" si="0"/>
        <v>1017804648</v>
      </c>
      <c r="R26" s="316">
        <f t="shared" si="0"/>
        <v>1180025856</v>
      </c>
      <c r="S26" s="316">
        <f t="shared" si="0"/>
        <v>1142718752</v>
      </c>
      <c r="T26" s="316">
        <f t="shared" si="0"/>
        <v>0</v>
      </c>
      <c r="U26" s="316">
        <f t="shared" si="0"/>
        <v>0</v>
      </c>
      <c r="V26" s="316">
        <f t="shared" si="0"/>
        <v>0</v>
      </c>
      <c r="W26" s="66"/>
      <c r="X26" s="66"/>
      <c r="Y26" s="66"/>
      <c r="Z26" s="66"/>
      <c r="AA26" s="20"/>
      <c r="AB26" s="20"/>
    </row>
    <row r="27" spans="2:28" ht="12.75" customHeight="1" x14ac:dyDescent="0.25">
      <c r="B27" s="107"/>
      <c r="C27" s="107"/>
      <c r="D27" s="105"/>
      <c r="E27" s="105"/>
      <c r="F27" s="105"/>
      <c r="G27" s="105"/>
      <c r="H27" s="105"/>
      <c r="I27" s="105"/>
      <c r="J27" s="105"/>
      <c r="K27" s="105"/>
      <c r="L27" s="105"/>
      <c r="M27" s="105"/>
      <c r="N27" s="105"/>
      <c r="O27" s="105"/>
      <c r="P27" s="105"/>
      <c r="Q27" s="66"/>
      <c r="R27" s="66"/>
      <c r="S27" s="66"/>
      <c r="T27" s="66"/>
      <c r="U27" s="66"/>
      <c r="V27" s="66"/>
      <c r="W27" s="66"/>
      <c r="X27" s="66"/>
      <c r="Y27" s="66"/>
      <c r="Z27" s="66"/>
      <c r="AA27" s="20"/>
      <c r="AB27" s="20"/>
    </row>
    <row r="28" spans="2:28" ht="24" customHeight="1" x14ac:dyDescent="0.25">
      <c r="B28" s="216" t="s">
        <v>71</v>
      </c>
      <c r="C28" s="216"/>
      <c r="D28" s="216"/>
      <c r="E28" s="216"/>
      <c r="F28" s="216"/>
      <c r="G28" s="216"/>
      <c r="H28" s="216"/>
      <c r="I28" s="216"/>
      <c r="J28" s="216"/>
      <c r="K28" s="216"/>
      <c r="L28" s="216"/>
      <c r="M28" s="216"/>
      <c r="N28" s="216"/>
      <c r="O28" s="216"/>
      <c r="P28" s="216"/>
      <c r="Q28" s="216"/>
      <c r="R28" s="216"/>
      <c r="S28" s="216"/>
      <c r="T28" s="216"/>
      <c r="U28" s="216"/>
      <c r="V28" s="216"/>
      <c r="W28" s="66"/>
      <c r="X28" s="64"/>
      <c r="Y28" s="66"/>
      <c r="Z28" s="64"/>
      <c r="AA28" s="20"/>
      <c r="AB28" s="20"/>
    </row>
    <row r="29" spans="2:28" ht="25.5" customHeight="1" x14ac:dyDescent="0.25">
      <c r="B29" s="20" t="s">
        <v>23</v>
      </c>
      <c r="C29" s="100">
        <f>'3. Key Variables'!B22</f>
        <v>0.19400000000000001</v>
      </c>
      <c r="D29" s="101"/>
      <c r="E29" s="101"/>
      <c r="F29" s="101"/>
      <c r="G29" s="101"/>
      <c r="H29" s="101"/>
      <c r="I29" s="101"/>
      <c r="J29" s="101"/>
      <c r="K29" s="101"/>
      <c r="L29" s="101"/>
      <c r="M29" s="101"/>
      <c r="N29" s="101"/>
      <c r="O29" s="101"/>
      <c r="P29" s="101"/>
      <c r="Q29" s="66"/>
      <c r="R29" s="66"/>
      <c r="S29" s="101"/>
      <c r="T29" s="66"/>
      <c r="U29" s="66"/>
      <c r="V29" s="101"/>
      <c r="W29" s="66"/>
      <c r="X29" s="64"/>
      <c r="Y29" s="66"/>
      <c r="Z29" s="64"/>
      <c r="AA29" s="20"/>
      <c r="AB29" s="20"/>
    </row>
    <row r="30" spans="2:28" s="17" customFormat="1" ht="35.1" customHeight="1" x14ac:dyDescent="0.25">
      <c r="B30" s="102" t="s">
        <v>45</v>
      </c>
      <c r="C30" s="18"/>
      <c r="D30" s="103">
        <v>4774</v>
      </c>
      <c r="E30" s="103">
        <v>5288</v>
      </c>
      <c r="F30" s="103">
        <v>5618</v>
      </c>
      <c r="G30" s="103">
        <v>6095</v>
      </c>
      <c r="H30" s="103">
        <v>6469</v>
      </c>
      <c r="I30" s="103">
        <v>0</v>
      </c>
      <c r="J30" s="103">
        <v>0</v>
      </c>
      <c r="K30" s="103">
        <v>0</v>
      </c>
      <c r="L30" s="101"/>
      <c r="M30" s="101"/>
      <c r="N30" s="101"/>
      <c r="O30" s="314">
        <f>((D30*$C$29)*1000000)*'3. Key Variables'!$B$12</f>
        <v>5427274160.000001</v>
      </c>
      <c r="P30" s="314">
        <f>((E30*$C$29)*1000000)*'3. Key Variables'!$B$12</f>
        <v>6011609920.000001</v>
      </c>
      <c r="Q30" s="314">
        <f>((F30*$C$29)*1000000)*'3. Key Variables'!$B$12</f>
        <v>6386767120</v>
      </c>
      <c r="R30" s="314">
        <f>((G30*$C$29)*1000000)*'3. Key Variables'!$B$12</f>
        <v>6929039800</v>
      </c>
      <c r="S30" s="314">
        <f>((H30*$C$29)*1000000)*'3. Key Variables'!$B$12</f>
        <v>7354217960</v>
      </c>
      <c r="T30" s="314">
        <f>((I30*$C$29)*1000000)*'3. Key Variables'!$B$12</f>
        <v>0</v>
      </c>
      <c r="U30" s="314">
        <f>((J30*$C$29)*1000000)*'3. Key Variables'!$B$12</f>
        <v>0</v>
      </c>
      <c r="V30" s="314">
        <f>((K30*$C$29)*1000000)*'3. Key Variables'!$B$12</f>
        <v>0</v>
      </c>
      <c r="W30" s="65"/>
      <c r="X30" s="64"/>
      <c r="Y30" s="65"/>
      <c r="Z30" s="64"/>
      <c r="AA30" s="18"/>
      <c r="AB30" s="18"/>
    </row>
    <row r="31" spans="2:28" s="17" customFormat="1" ht="35.1" customHeight="1" x14ac:dyDescent="0.25">
      <c r="B31" s="102" t="s">
        <v>40</v>
      </c>
      <c r="C31" s="18"/>
      <c r="D31" s="103">
        <v>0</v>
      </c>
      <c r="E31" s="103">
        <v>0</v>
      </c>
      <c r="F31" s="103">
        <v>0</v>
      </c>
      <c r="G31" s="103">
        <v>0</v>
      </c>
      <c r="H31" s="103">
        <v>0</v>
      </c>
      <c r="I31" s="103">
        <v>0</v>
      </c>
      <c r="J31" s="103">
        <v>0</v>
      </c>
      <c r="K31" s="103">
        <v>0</v>
      </c>
      <c r="L31" s="101"/>
      <c r="M31" s="101"/>
      <c r="N31" s="101"/>
      <c r="O31" s="314">
        <f>((D31*$C$29)*1000000)*'3. Key Variables'!$B$12</f>
        <v>0</v>
      </c>
      <c r="P31" s="314">
        <f>((E31*$C$29)*1000000)*'3. Key Variables'!$B$12</f>
        <v>0</v>
      </c>
      <c r="Q31" s="314">
        <f>((F31*$C$29)*1000000)*'3. Key Variables'!$B$12</f>
        <v>0</v>
      </c>
      <c r="R31" s="314">
        <f>((G31*$C$29)*1000000)*'3. Key Variables'!$B$12</f>
        <v>0</v>
      </c>
      <c r="S31" s="314">
        <f>((H31*$C$29)*1000000)*'3. Key Variables'!$B$12</f>
        <v>0</v>
      </c>
      <c r="T31" s="314">
        <f>((I31*$C$29)*1000000)*'3. Key Variables'!$B$12</f>
        <v>0</v>
      </c>
      <c r="U31" s="314">
        <f>((J31*$C$29)*1000000)*'3. Key Variables'!$B$12</f>
        <v>0</v>
      </c>
      <c r="V31" s="314">
        <f>((K31*$C$29)*1000000)*'3. Key Variables'!$B$12</f>
        <v>0</v>
      </c>
      <c r="W31" s="65"/>
      <c r="X31" s="64"/>
      <c r="Y31" s="65"/>
      <c r="Z31" s="64"/>
      <c r="AA31" s="18"/>
      <c r="AB31" s="18"/>
    </row>
    <row r="32" spans="2:28" s="17" customFormat="1" ht="35.1" customHeight="1" x14ac:dyDescent="0.25">
      <c r="B32" s="102" t="s">
        <v>43</v>
      </c>
      <c r="C32" s="18"/>
      <c r="D32" s="103">
        <v>0</v>
      </c>
      <c r="E32" s="103">
        <v>0</v>
      </c>
      <c r="F32" s="103">
        <v>0</v>
      </c>
      <c r="G32" s="103">
        <v>0</v>
      </c>
      <c r="H32" s="103">
        <v>0</v>
      </c>
      <c r="I32" s="103">
        <v>0</v>
      </c>
      <c r="J32" s="103">
        <v>0</v>
      </c>
      <c r="K32" s="103">
        <v>0</v>
      </c>
      <c r="L32" s="101"/>
      <c r="M32" s="101"/>
      <c r="N32" s="101"/>
      <c r="O32" s="314">
        <f>((D32*$C$29)*1000000)*'3. Key Variables'!$B$12</f>
        <v>0</v>
      </c>
      <c r="P32" s="314">
        <f>((E32*$C$29)*1000000)*'3. Key Variables'!$B$12</f>
        <v>0</v>
      </c>
      <c r="Q32" s="314">
        <f>((F32*$C$29)*1000000)*'3. Key Variables'!$B$12</f>
        <v>0</v>
      </c>
      <c r="R32" s="314">
        <f>((G32*$C$29)*1000000)*'3. Key Variables'!$B$12</f>
        <v>0</v>
      </c>
      <c r="S32" s="314">
        <f>((H32*$C$29)*1000000)*'3. Key Variables'!$B$12</f>
        <v>0</v>
      </c>
      <c r="T32" s="314">
        <f>((I32*$C$29)*1000000)*'3. Key Variables'!$B$12</f>
        <v>0</v>
      </c>
      <c r="U32" s="314">
        <f>((J32*$C$29)*1000000)*'3. Key Variables'!$B$12</f>
        <v>0</v>
      </c>
      <c r="V32" s="314">
        <f>((K32*$C$29)*1000000)*'3. Key Variables'!$B$12</f>
        <v>0</v>
      </c>
      <c r="W32" s="65"/>
      <c r="X32" s="64"/>
      <c r="Y32" s="65"/>
      <c r="Z32" s="64"/>
      <c r="AA32" s="18"/>
      <c r="AB32" s="18"/>
    </row>
    <row r="33" spans="2:28" s="17" customFormat="1" ht="35.1" customHeight="1" x14ac:dyDescent="0.25">
      <c r="B33" s="102" t="s">
        <v>44</v>
      </c>
      <c r="C33" s="18"/>
      <c r="D33" s="103">
        <v>0</v>
      </c>
      <c r="E33" s="103">
        <v>0</v>
      </c>
      <c r="F33" s="103">
        <v>0</v>
      </c>
      <c r="G33" s="103">
        <v>0</v>
      </c>
      <c r="H33" s="103">
        <v>0</v>
      </c>
      <c r="I33" s="103">
        <v>0</v>
      </c>
      <c r="J33" s="103">
        <v>0</v>
      </c>
      <c r="K33" s="103">
        <v>0</v>
      </c>
      <c r="L33" s="101"/>
      <c r="M33" s="101"/>
      <c r="N33" s="101"/>
      <c r="O33" s="314">
        <f>((D33*$C$29)*1000000)*'3. Key Variables'!$B$12</f>
        <v>0</v>
      </c>
      <c r="P33" s="314">
        <f>((E33*$C$29)*1000000)*'3. Key Variables'!$B$12</f>
        <v>0</v>
      </c>
      <c r="Q33" s="314">
        <f>((F33*$C$29)*1000000)*'3. Key Variables'!$B$12</f>
        <v>0</v>
      </c>
      <c r="R33" s="314">
        <f>((G33*$C$29)*1000000)*'3. Key Variables'!$B$12</f>
        <v>0</v>
      </c>
      <c r="S33" s="314">
        <f>((H33*$C$29)*1000000)*'3. Key Variables'!$B$12</f>
        <v>0</v>
      </c>
      <c r="T33" s="314">
        <f>((I33*$C$29)*1000000)*'3. Key Variables'!$B$12</f>
        <v>0</v>
      </c>
      <c r="U33" s="314">
        <f>((J33*$C$29)*1000000)*'3. Key Variables'!$B$12</f>
        <v>0</v>
      </c>
      <c r="V33" s="314">
        <f>((K33*$C$29)*1000000)*'3. Key Variables'!$B$12</f>
        <v>0</v>
      </c>
      <c r="W33" s="65"/>
      <c r="X33" s="64"/>
      <c r="Y33" s="65"/>
      <c r="Z33" s="64"/>
      <c r="AA33" s="18"/>
      <c r="AB33" s="18"/>
    </row>
    <row r="34" spans="2:28" s="17" customFormat="1" ht="35.1" customHeight="1" x14ac:dyDescent="0.25">
      <c r="B34" s="102" t="s">
        <v>41</v>
      </c>
      <c r="C34" s="18"/>
      <c r="D34" s="103">
        <v>0</v>
      </c>
      <c r="E34" s="103">
        <v>0</v>
      </c>
      <c r="F34" s="103">
        <v>0</v>
      </c>
      <c r="G34" s="103">
        <v>0</v>
      </c>
      <c r="H34" s="103">
        <v>0</v>
      </c>
      <c r="I34" s="103">
        <v>0</v>
      </c>
      <c r="J34" s="103">
        <v>0</v>
      </c>
      <c r="K34" s="103">
        <v>0</v>
      </c>
      <c r="L34" s="101"/>
      <c r="M34" s="101"/>
      <c r="N34" s="101"/>
      <c r="O34" s="314">
        <f>((D34*$C$29)*1000000)*'3. Key Variables'!$B$12</f>
        <v>0</v>
      </c>
      <c r="P34" s="314">
        <f>((E34*$C$29)*1000000)*'3. Key Variables'!$B$12</f>
        <v>0</v>
      </c>
      <c r="Q34" s="314">
        <f>((F34*$C$29)*1000000)*'3. Key Variables'!$B$12</f>
        <v>0</v>
      </c>
      <c r="R34" s="314">
        <f>((G34*$C$29)*1000000)*'3. Key Variables'!$B$12</f>
        <v>0</v>
      </c>
      <c r="S34" s="314">
        <f>((H34*$C$29)*1000000)*'3. Key Variables'!$B$12</f>
        <v>0</v>
      </c>
      <c r="T34" s="314">
        <f>((I34*$C$29)*1000000)*'3. Key Variables'!$B$12</f>
        <v>0</v>
      </c>
      <c r="U34" s="314">
        <f>((J34*$C$29)*1000000)*'3. Key Variables'!$B$12</f>
        <v>0</v>
      </c>
      <c r="V34" s="314">
        <f>((K34*$C$29)*1000000)*'3. Key Variables'!$B$12</f>
        <v>0</v>
      </c>
      <c r="W34" s="65"/>
      <c r="X34" s="64"/>
      <c r="Y34" s="65"/>
      <c r="Z34" s="64"/>
      <c r="AA34" s="18"/>
      <c r="AB34" s="18"/>
    </row>
    <row r="35" spans="2:28" s="17" customFormat="1" ht="35.1" customHeight="1" x14ac:dyDescent="0.25">
      <c r="B35" s="102" t="s">
        <v>42</v>
      </c>
      <c r="C35" s="18"/>
      <c r="D35" s="103">
        <v>0</v>
      </c>
      <c r="E35" s="103">
        <v>0</v>
      </c>
      <c r="F35" s="103">
        <v>0</v>
      </c>
      <c r="G35" s="103">
        <v>0</v>
      </c>
      <c r="H35" s="103">
        <v>0</v>
      </c>
      <c r="I35" s="103">
        <v>0</v>
      </c>
      <c r="J35" s="103">
        <v>0</v>
      </c>
      <c r="K35" s="103">
        <v>0</v>
      </c>
      <c r="L35" s="101"/>
      <c r="M35" s="101"/>
      <c r="N35" s="101"/>
      <c r="O35" s="314">
        <f>((D35*$C$29)*1000000)*'3. Key Variables'!$B$12</f>
        <v>0</v>
      </c>
      <c r="P35" s="314">
        <f>((E35*$C$29)*1000000)*'3. Key Variables'!$B$12</f>
        <v>0</v>
      </c>
      <c r="Q35" s="314">
        <f>((F35*$C$29)*1000000)*'3. Key Variables'!$B$12</f>
        <v>0</v>
      </c>
      <c r="R35" s="314">
        <f>((G35*$C$29)*1000000)*'3. Key Variables'!$B$12</f>
        <v>0</v>
      </c>
      <c r="S35" s="314">
        <f>((H35*$C$29)*1000000)*'3. Key Variables'!$B$12</f>
        <v>0</v>
      </c>
      <c r="T35" s="314">
        <f>((I35*$C$29)*1000000)*'3. Key Variables'!$B$12</f>
        <v>0</v>
      </c>
      <c r="U35" s="314">
        <f>((J35*$C$29)*1000000)*'3. Key Variables'!$B$12</f>
        <v>0</v>
      </c>
      <c r="V35" s="314">
        <f>((K35*$C$29)*1000000)*'3. Key Variables'!$B$12</f>
        <v>0</v>
      </c>
      <c r="W35" s="65"/>
      <c r="X35" s="64"/>
      <c r="Y35" s="65"/>
      <c r="Z35" s="64"/>
      <c r="AA35" s="18"/>
      <c r="AB35" s="18"/>
    </row>
    <row r="36" spans="2:28" s="17" customFormat="1" ht="35.1" customHeight="1" x14ac:dyDescent="0.25">
      <c r="B36" s="102" t="s">
        <v>48</v>
      </c>
      <c r="C36" s="18"/>
      <c r="D36" s="103">
        <v>0</v>
      </c>
      <c r="E36" s="103">
        <v>0</v>
      </c>
      <c r="F36" s="103">
        <v>0</v>
      </c>
      <c r="G36" s="103">
        <v>0</v>
      </c>
      <c r="H36" s="103">
        <v>0</v>
      </c>
      <c r="I36" s="103">
        <v>0</v>
      </c>
      <c r="J36" s="103">
        <v>0</v>
      </c>
      <c r="K36" s="103">
        <v>0</v>
      </c>
      <c r="L36" s="101"/>
      <c r="M36" s="101"/>
      <c r="N36" s="101"/>
      <c r="O36" s="314">
        <f>((D36*$C$29)*1000000)*'3. Key Variables'!$B$12</f>
        <v>0</v>
      </c>
      <c r="P36" s="314">
        <f>((E36*$C$29)*1000000)*'3. Key Variables'!$B$12</f>
        <v>0</v>
      </c>
      <c r="Q36" s="314">
        <f>((F36*$C$29)*1000000)*'3. Key Variables'!$B$12</f>
        <v>0</v>
      </c>
      <c r="R36" s="314">
        <f>((G36*$C$29)*1000000)*'3. Key Variables'!$B$12</f>
        <v>0</v>
      </c>
      <c r="S36" s="314">
        <f>((H36*$C$29)*1000000)*'3. Key Variables'!$B$12</f>
        <v>0</v>
      </c>
      <c r="T36" s="314">
        <f>((I36*$C$29)*1000000)*'3. Key Variables'!$B$12</f>
        <v>0</v>
      </c>
      <c r="U36" s="314">
        <f>((J36*$C$29)*1000000)*'3. Key Variables'!$B$12</f>
        <v>0</v>
      </c>
      <c r="V36" s="314">
        <f>((K36*$C$29)*1000000)*'3. Key Variables'!$B$12</f>
        <v>0</v>
      </c>
      <c r="W36" s="65"/>
      <c r="X36" s="64"/>
      <c r="Y36" s="65"/>
      <c r="Z36" s="64"/>
      <c r="AA36" s="18"/>
      <c r="AB36" s="18"/>
    </row>
    <row r="37" spans="2:28" s="17" customFormat="1" x14ac:dyDescent="0.25">
      <c r="B37" s="18"/>
      <c r="C37" s="18"/>
      <c r="D37" s="67"/>
      <c r="E37" s="67"/>
      <c r="F37" s="67"/>
      <c r="G37" s="67"/>
      <c r="H37" s="67"/>
      <c r="I37" s="67"/>
      <c r="J37" s="67"/>
      <c r="K37" s="67"/>
      <c r="L37" s="18"/>
      <c r="M37" s="18"/>
      <c r="N37" s="18"/>
      <c r="O37" s="317"/>
      <c r="P37" s="317"/>
      <c r="Q37" s="317"/>
      <c r="R37" s="318"/>
      <c r="S37" s="318"/>
      <c r="T37" s="318"/>
      <c r="U37" s="318"/>
      <c r="V37" s="318"/>
    </row>
    <row r="38" spans="2:28" s="17" customFormat="1" x14ac:dyDescent="0.25">
      <c r="B38" s="18"/>
      <c r="C38" s="18"/>
      <c r="D38" s="67"/>
      <c r="E38" s="67"/>
      <c r="F38" s="67"/>
      <c r="G38" s="67"/>
      <c r="H38" s="67"/>
      <c r="I38" s="67"/>
      <c r="J38" s="67"/>
      <c r="K38" s="67"/>
      <c r="L38" s="18"/>
      <c r="M38" s="18"/>
      <c r="N38" s="106" t="s">
        <v>127</v>
      </c>
      <c r="O38" s="316">
        <f>SUM(O30:O36)</f>
        <v>5427274160.000001</v>
      </c>
      <c r="P38" s="316">
        <f t="shared" ref="P38:V38" si="1">SUM(P30:P36)</f>
        <v>6011609920.000001</v>
      </c>
      <c r="Q38" s="316">
        <f t="shared" si="1"/>
        <v>6386767120</v>
      </c>
      <c r="R38" s="316">
        <f t="shared" si="1"/>
        <v>6929039800</v>
      </c>
      <c r="S38" s="316">
        <f t="shared" si="1"/>
        <v>7354217960</v>
      </c>
      <c r="T38" s="316">
        <f t="shared" si="1"/>
        <v>0</v>
      </c>
      <c r="U38" s="316">
        <f t="shared" si="1"/>
        <v>0</v>
      </c>
      <c r="V38" s="316">
        <f t="shared" si="1"/>
        <v>0</v>
      </c>
    </row>
    <row r="39" spans="2:28" s="17" customFormat="1" x14ac:dyDescent="0.25">
      <c r="B39" s="18"/>
      <c r="C39" s="18"/>
      <c r="D39" s="67"/>
      <c r="E39" s="67"/>
      <c r="F39" s="67"/>
      <c r="G39" s="67"/>
      <c r="H39" s="67"/>
      <c r="I39" s="67"/>
      <c r="J39" s="67"/>
      <c r="K39" s="67"/>
      <c r="L39" s="18"/>
      <c r="M39" s="18"/>
      <c r="N39" s="18"/>
      <c r="O39" s="18"/>
      <c r="P39" s="18"/>
      <c r="Q39" s="18"/>
    </row>
    <row r="40" spans="2:28" ht="24" customHeight="1" x14ac:dyDescent="0.25">
      <c r="B40" s="216" t="s">
        <v>124</v>
      </c>
      <c r="C40" s="216"/>
      <c r="D40" s="216"/>
      <c r="E40" s="216"/>
      <c r="F40" s="216"/>
      <c r="G40" s="216"/>
      <c r="H40" s="216"/>
      <c r="I40" s="216"/>
      <c r="J40" s="216"/>
      <c r="K40" s="216"/>
      <c r="L40" s="216"/>
      <c r="M40" s="216"/>
      <c r="N40" s="216"/>
      <c r="O40" s="216"/>
      <c r="P40" s="216"/>
      <c r="Q40" s="216"/>
      <c r="R40" s="216"/>
      <c r="S40" s="216"/>
      <c r="T40" s="216"/>
      <c r="U40" s="216"/>
      <c r="V40" s="216"/>
      <c r="W40" s="66"/>
      <c r="X40" s="64"/>
      <c r="Y40" s="66"/>
      <c r="Z40" s="64"/>
      <c r="AA40" s="20"/>
      <c r="AB40" s="20"/>
    </row>
    <row r="41" spans="2:28" ht="25.5" customHeight="1" x14ac:dyDescent="0.25">
      <c r="B41" s="20" t="s">
        <v>23</v>
      </c>
      <c r="C41" s="100">
        <f>'3. Key Variables'!B23</f>
        <v>2.86</v>
      </c>
      <c r="D41" s="101"/>
      <c r="E41" s="101"/>
      <c r="F41" s="101"/>
      <c r="G41" s="101"/>
      <c r="H41" s="101"/>
      <c r="I41" s="101"/>
      <c r="J41" s="101"/>
      <c r="K41" s="101"/>
      <c r="L41" s="101"/>
      <c r="M41" s="101"/>
      <c r="N41" s="101"/>
      <c r="O41" s="101"/>
      <c r="P41" s="101"/>
      <c r="Q41" s="66"/>
      <c r="R41" s="66"/>
      <c r="S41" s="101"/>
      <c r="T41" s="66"/>
      <c r="U41" s="66"/>
      <c r="V41" s="101"/>
      <c r="W41" s="66"/>
      <c r="X41" s="64"/>
      <c r="Y41" s="66"/>
      <c r="Z41" s="64"/>
      <c r="AA41" s="20"/>
      <c r="AB41" s="20"/>
    </row>
    <row r="42" spans="2:28" s="17" customFormat="1" ht="35.1" customHeight="1" x14ac:dyDescent="0.25">
      <c r="B42" s="102" t="s">
        <v>45</v>
      </c>
      <c r="C42" s="18"/>
      <c r="D42" s="103">
        <v>0</v>
      </c>
      <c r="E42" s="103">
        <v>77</v>
      </c>
      <c r="F42" s="103">
        <v>91</v>
      </c>
      <c r="G42" s="103">
        <v>76</v>
      </c>
      <c r="H42" s="103">
        <v>80</v>
      </c>
      <c r="I42" s="103">
        <v>0</v>
      </c>
      <c r="J42" s="103">
        <v>0</v>
      </c>
      <c r="K42" s="103">
        <v>0</v>
      </c>
      <c r="L42" s="101"/>
      <c r="M42" s="101"/>
      <c r="N42" s="101"/>
      <c r="O42" s="314">
        <f>((D42*$C$41)*1000000)*'3. Key Variables'!$B$12</f>
        <v>0</v>
      </c>
      <c r="P42" s="314">
        <f>((E42*$C$41)*1000000)*'3. Key Variables'!$B$12</f>
        <v>1290489200</v>
      </c>
      <c r="Q42" s="314">
        <f>((F42*$C$41)*1000000)*'3. Key Variables'!$B$12</f>
        <v>1525123600</v>
      </c>
      <c r="R42" s="314">
        <f>((G42*$C$41)*1000000)*'3. Key Variables'!$B$12</f>
        <v>1273729600</v>
      </c>
      <c r="S42" s="314">
        <f>((H42*$C$41)*1000000)*'3. Key Variables'!$B$12</f>
        <v>1340768000</v>
      </c>
      <c r="T42" s="314">
        <f>((I42*$C$41)*1000000)*'3. Key Variables'!$B$12</f>
        <v>0</v>
      </c>
      <c r="U42" s="314">
        <f>((J42*$C$41)*1000000)*'3. Key Variables'!$B$12</f>
        <v>0</v>
      </c>
      <c r="V42" s="314">
        <f>((K42*$C$41)*1000000)*'3. Key Variables'!$B$12</f>
        <v>0</v>
      </c>
      <c r="W42" s="65"/>
      <c r="X42" s="64"/>
      <c r="Y42" s="65"/>
      <c r="Z42" s="64"/>
      <c r="AA42" s="18"/>
      <c r="AB42" s="18"/>
    </row>
    <row r="43" spans="2:28" s="17" customFormat="1" ht="35.1" customHeight="1" x14ac:dyDescent="0.25">
      <c r="B43" s="102" t="s">
        <v>40</v>
      </c>
      <c r="C43" s="18"/>
      <c r="D43" s="103">
        <v>0</v>
      </c>
      <c r="E43" s="103">
        <v>65</v>
      </c>
      <c r="F43" s="103">
        <v>50</v>
      </c>
      <c r="G43" s="103">
        <v>35</v>
      </c>
      <c r="H43" s="103">
        <v>20</v>
      </c>
      <c r="I43" s="103">
        <v>0</v>
      </c>
      <c r="J43" s="103">
        <v>0</v>
      </c>
      <c r="K43" s="103">
        <v>0</v>
      </c>
      <c r="L43" s="101"/>
      <c r="M43" s="101"/>
      <c r="N43" s="101"/>
      <c r="O43" s="314">
        <f>((D43*$C$41)*1000000)*'3. Key Variables'!$B$12</f>
        <v>0</v>
      </c>
      <c r="P43" s="314">
        <f>((E43*$C$41)*1000000)*'3. Key Variables'!$B$12</f>
        <v>1089374000</v>
      </c>
      <c r="Q43" s="314">
        <f>((F43*$C$41)*1000000)*'3. Key Variables'!$B$12</f>
        <v>837980000</v>
      </c>
      <c r="R43" s="314">
        <f>((G43*$C$41)*1000000)*'3. Key Variables'!$B$12</f>
        <v>586586000</v>
      </c>
      <c r="S43" s="314">
        <f>((H43*$C$41)*1000000)*'3. Key Variables'!$B$12</f>
        <v>335192000</v>
      </c>
      <c r="T43" s="314">
        <f>((I43*$C$41)*1000000)*'3. Key Variables'!$B$12</f>
        <v>0</v>
      </c>
      <c r="U43" s="314">
        <f>((J43*$C$41)*1000000)*'3. Key Variables'!$B$12</f>
        <v>0</v>
      </c>
      <c r="V43" s="314">
        <f>((K43*$C$41)*1000000)*'3. Key Variables'!$B$12</f>
        <v>0</v>
      </c>
      <c r="W43" s="65"/>
      <c r="X43" s="64"/>
      <c r="Y43" s="65"/>
      <c r="Z43" s="64"/>
      <c r="AA43" s="18"/>
      <c r="AB43" s="18"/>
    </row>
    <row r="44" spans="2:28" s="17" customFormat="1" ht="35.1" customHeight="1" x14ac:dyDescent="0.25">
      <c r="B44" s="102" t="s">
        <v>43</v>
      </c>
      <c r="C44" s="18"/>
      <c r="D44" s="103">
        <v>0</v>
      </c>
      <c r="E44" s="103">
        <v>0</v>
      </c>
      <c r="F44" s="103">
        <v>0</v>
      </c>
      <c r="G44" s="103">
        <v>0</v>
      </c>
      <c r="H44" s="103">
        <v>0</v>
      </c>
      <c r="I44" s="103">
        <v>0</v>
      </c>
      <c r="J44" s="103">
        <v>0</v>
      </c>
      <c r="K44" s="103">
        <v>0</v>
      </c>
      <c r="L44" s="101"/>
      <c r="M44" s="101"/>
      <c r="N44" s="101"/>
      <c r="O44" s="314">
        <f>((D44*$C$41)*1000000)*'3. Key Variables'!$B$12</f>
        <v>0</v>
      </c>
      <c r="P44" s="314">
        <f>((E44*$C$41)*1000000)*'3. Key Variables'!$B$12</f>
        <v>0</v>
      </c>
      <c r="Q44" s="314">
        <f>((F44*$C$41)*1000000)*'3. Key Variables'!$B$12</f>
        <v>0</v>
      </c>
      <c r="R44" s="314">
        <f>((G44*$C$41)*1000000)*'3. Key Variables'!$B$12</f>
        <v>0</v>
      </c>
      <c r="S44" s="314">
        <f>((H44*$C$41)*1000000)*'3. Key Variables'!$B$12</f>
        <v>0</v>
      </c>
      <c r="T44" s="314">
        <f>((I44*$C$41)*1000000)*'3. Key Variables'!$B$12</f>
        <v>0</v>
      </c>
      <c r="U44" s="314">
        <f>((J44*$C$41)*1000000)*'3. Key Variables'!$B$12</f>
        <v>0</v>
      </c>
      <c r="V44" s="314">
        <f>((K44*$C$41)*1000000)*'3. Key Variables'!$B$12</f>
        <v>0</v>
      </c>
      <c r="W44" s="65"/>
      <c r="X44" s="64"/>
      <c r="Y44" s="65"/>
      <c r="Z44" s="64"/>
      <c r="AA44" s="18"/>
      <c r="AB44" s="18"/>
    </row>
    <row r="45" spans="2:28" s="17" customFormat="1" ht="35.1" customHeight="1" x14ac:dyDescent="0.25">
      <c r="B45" s="102" t="s">
        <v>44</v>
      </c>
      <c r="C45" s="18"/>
      <c r="D45" s="103">
        <v>0</v>
      </c>
      <c r="E45" s="103">
        <v>0</v>
      </c>
      <c r="F45" s="103">
        <v>0</v>
      </c>
      <c r="G45" s="103">
        <v>0</v>
      </c>
      <c r="H45" s="103">
        <v>0</v>
      </c>
      <c r="I45" s="103">
        <v>0</v>
      </c>
      <c r="J45" s="103">
        <v>0</v>
      </c>
      <c r="K45" s="103">
        <v>0</v>
      </c>
      <c r="L45" s="101"/>
      <c r="M45" s="101"/>
      <c r="N45" s="101"/>
      <c r="O45" s="314">
        <f>((D45*$C$41)*1000000)*'3. Key Variables'!$B$12</f>
        <v>0</v>
      </c>
      <c r="P45" s="314">
        <f>((E45*$C$41)*1000000)*'3. Key Variables'!$B$12</f>
        <v>0</v>
      </c>
      <c r="Q45" s="314">
        <f>((F45*$C$41)*1000000)*'3. Key Variables'!$B$12</f>
        <v>0</v>
      </c>
      <c r="R45" s="314">
        <f>((G45*$C$41)*1000000)*'3. Key Variables'!$B$12</f>
        <v>0</v>
      </c>
      <c r="S45" s="314">
        <f>((H45*$C$41)*1000000)*'3. Key Variables'!$B$12</f>
        <v>0</v>
      </c>
      <c r="T45" s="314">
        <f>((I45*$C$41)*1000000)*'3. Key Variables'!$B$12</f>
        <v>0</v>
      </c>
      <c r="U45" s="314">
        <f>((J45*$C$41)*1000000)*'3. Key Variables'!$B$12</f>
        <v>0</v>
      </c>
      <c r="V45" s="314">
        <f>((K45*$C$41)*1000000)*'3. Key Variables'!$B$12</f>
        <v>0</v>
      </c>
      <c r="W45" s="65"/>
      <c r="X45" s="64"/>
      <c r="Y45" s="65"/>
      <c r="Z45" s="64"/>
      <c r="AA45" s="18"/>
      <c r="AB45" s="18"/>
    </row>
    <row r="46" spans="2:28" s="17" customFormat="1" ht="35.1" customHeight="1" x14ac:dyDescent="0.25">
      <c r="B46" s="102" t="s">
        <v>41</v>
      </c>
      <c r="C46" s="18"/>
      <c r="D46" s="103">
        <v>0</v>
      </c>
      <c r="E46" s="103">
        <v>0</v>
      </c>
      <c r="F46" s="103">
        <v>0</v>
      </c>
      <c r="G46" s="103">
        <v>0</v>
      </c>
      <c r="H46" s="103">
        <v>0</v>
      </c>
      <c r="I46" s="103">
        <v>0</v>
      </c>
      <c r="J46" s="103">
        <v>0</v>
      </c>
      <c r="K46" s="103">
        <v>0</v>
      </c>
      <c r="L46" s="101"/>
      <c r="M46" s="101"/>
      <c r="N46" s="101"/>
      <c r="O46" s="314">
        <f>((D46*$C$41)*1000000)*'3. Key Variables'!$B$12</f>
        <v>0</v>
      </c>
      <c r="P46" s="314">
        <f>((E46*$C$41)*1000000)*'3. Key Variables'!$B$12</f>
        <v>0</v>
      </c>
      <c r="Q46" s="314">
        <f>((F46*$C$41)*1000000)*'3. Key Variables'!$B$12</f>
        <v>0</v>
      </c>
      <c r="R46" s="314">
        <f>((G46*$C$41)*1000000)*'3. Key Variables'!$B$12</f>
        <v>0</v>
      </c>
      <c r="S46" s="314">
        <f>((H46*$C$41)*1000000)*'3. Key Variables'!$B$12</f>
        <v>0</v>
      </c>
      <c r="T46" s="314">
        <f>((I46*$C$41)*1000000)*'3. Key Variables'!$B$12</f>
        <v>0</v>
      </c>
      <c r="U46" s="314">
        <f>((J46*$C$41)*1000000)*'3. Key Variables'!$B$12</f>
        <v>0</v>
      </c>
      <c r="V46" s="314">
        <f>((K46*$C$41)*1000000)*'3. Key Variables'!$B$12</f>
        <v>0</v>
      </c>
      <c r="W46" s="65"/>
      <c r="X46" s="64"/>
      <c r="Y46" s="65"/>
      <c r="Z46" s="64"/>
      <c r="AA46" s="18"/>
      <c r="AB46" s="18"/>
    </row>
    <row r="47" spans="2:28" s="17" customFormat="1" ht="35.1" customHeight="1" x14ac:dyDescent="0.25">
      <c r="B47" s="102" t="s">
        <v>42</v>
      </c>
      <c r="C47" s="18"/>
      <c r="D47" s="103">
        <v>0</v>
      </c>
      <c r="E47" s="103">
        <v>5</v>
      </c>
      <c r="F47" s="103">
        <v>5</v>
      </c>
      <c r="G47" s="103">
        <v>5</v>
      </c>
      <c r="H47" s="103">
        <v>5</v>
      </c>
      <c r="I47" s="103">
        <v>0</v>
      </c>
      <c r="J47" s="103">
        <v>0</v>
      </c>
      <c r="K47" s="103">
        <v>0</v>
      </c>
      <c r="L47" s="101"/>
      <c r="M47" s="101"/>
      <c r="N47" s="101"/>
      <c r="O47" s="314">
        <f>((D47*$C$41)*1000000)*'3. Key Variables'!$B$12</f>
        <v>0</v>
      </c>
      <c r="P47" s="314">
        <f>((E47*$C$41)*1000000)*'3. Key Variables'!$B$12</f>
        <v>83798000</v>
      </c>
      <c r="Q47" s="314">
        <f>((F47*$C$41)*1000000)*'3. Key Variables'!$B$12</f>
        <v>83798000</v>
      </c>
      <c r="R47" s="314">
        <f>((G47*$C$41)*1000000)*'3. Key Variables'!$B$12</f>
        <v>83798000</v>
      </c>
      <c r="S47" s="314">
        <f>((H47*$C$41)*1000000)*'3. Key Variables'!$B$12</f>
        <v>83798000</v>
      </c>
      <c r="T47" s="314">
        <f>((I47*$C$41)*1000000)*'3. Key Variables'!$B$12</f>
        <v>0</v>
      </c>
      <c r="U47" s="314">
        <f>((J47*$C$41)*1000000)*'3. Key Variables'!$B$12</f>
        <v>0</v>
      </c>
      <c r="V47" s="314">
        <f>((K47*$C$41)*1000000)*'3. Key Variables'!$B$12</f>
        <v>0</v>
      </c>
      <c r="W47" s="65"/>
      <c r="X47" s="64"/>
      <c r="Y47" s="65"/>
      <c r="Z47" s="64"/>
      <c r="AA47" s="18"/>
      <c r="AB47" s="18"/>
    </row>
    <row r="48" spans="2:28" s="17" customFormat="1" ht="35.1" customHeight="1" x14ac:dyDescent="0.25">
      <c r="B48" s="102" t="s">
        <v>48</v>
      </c>
      <c r="C48" s="18"/>
      <c r="D48" s="103">
        <v>0</v>
      </c>
      <c r="E48" s="103">
        <v>12</v>
      </c>
      <c r="F48" s="103">
        <v>13</v>
      </c>
      <c r="G48" s="103">
        <v>12</v>
      </c>
      <c r="H48" s="103">
        <v>13</v>
      </c>
      <c r="I48" s="103">
        <v>0</v>
      </c>
      <c r="J48" s="103">
        <v>0</v>
      </c>
      <c r="K48" s="103">
        <v>0</v>
      </c>
      <c r="L48" s="101"/>
      <c r="M48" s="101"/>
      <c r="N48" s="101"/>
      <c r="O48" s="314">
        <f>((D48*$C$41)*1000000)*'3. Key Variables'!$B$12</f>
        <v>0</v>
      </c>
      <c r="P48" s="314">
        <f>((E48*$C$41)*1000000)*'3. Key Variables'!$B$12</f>
        <v>201115200</v>
      </c>
      <c r="Q48" s="314">
        <f>((F48*$C$41)*1000000)*'3. Key Variables'!$B$12</f>
        <v>217874800</v>
      </c>
      <c r="R48" s="314">
        <f>((G48*$C$41)*1000000)*'3. Key Variables'!$B$12</f>
        <v>201115200</v>
      </c>
      <c r="S48" s="314">
        <f>((H48*$C$41)*1000000)*'3. Key Variables'!$B$12</f>
        <v>217874800</v>
      </c>
      <c r="T48" s="314">
        <f>((I48*$C$41)*1000000)*'3. Key Variables'!$B$12</f>
        <v>0</v>
      </c>
      <c r="U48" s="314">
        <f>((J48*$C$41)*1000000)*'3. Key Variables'!$B$12</f>
        <v>0</v>
      </c>
      <c r="V48" s="314">
        <f>((K48*$C$41)*1000000)*'3. Key Variables'!$B$12</f>
        <v>0</v>
      </c>
      <c r="W48" s="65"/>
      <c r="X48" s="64"/>
      <c r="Y48" s="65"/>
      <c r="Z48" s="64"/>
      <c r="AA48" s="18"/>
      <c r="AB48" s="18"/>
    </row>
    <row r="49" spans="2:28" s="17" customFormat="1" x14ac:dyDescent="0.25">
      <c r="B49" s="18"/>
      <c r="C49" s="18"/>
      <c r="D49" s="67"/>
      <c r="E49" s="67"/>
      <c r="F49" s="67"/>
      <c r="G49" s="67"/>
      <c r="H49" s="67"/>
      <c r="I49" s="67"/>
      <c r="J49" s="67"/>
      <c r="K49" s="67"/>
      <c r="L49" s="18"/>
      <c r="M49" s="18"/>
      <c r="N49" s="18"/>
      <c r="O49" s="317"/>
      <c r="P49" s="317"/>
      <c r="Q49" s="317"/>
      <c r="R49" s="318"/>
      <c r="S49" s="318"/>
      <c r="T49" s="318"/>
      <c r="U49" s="318"/>
      <c r="V49" s="318"/>
    </row>
    <row r="50" spans="2:28" s="17" customFormat="1" x14ac:dyDescent="0.25">
      <c r="B50" s="18"/>
      <c r="C50" s="18"/>
      <c r="D50" s="67"/>
      <c r="E50" s="67"/>
      <c r="F50" s="67"/>
      <c r="G50" s="67"/>
      <c r="H50" s="67"/>
      <c r="I50" s="67"/>
      <c r="J50" s="67"/>
      <c r="K50" s="67"/>
      <c r="L50" s="18"/>
      <c r="M50" s="18"/>
      <c r="N50" s="106" t="s">
        <v>127</v>
      </c>
      <c r="O50" s="316">
        <f>SUM(O42:O48)</f>
        <v>0</v>
      </c>
      <c r="P50" s="316">
        <f t="shared" ref="P50:V50" si="2">SUM(P42:P48)</f>
        <v>2664776400</v>
      </c>
      <c r="Q50" s="316">
        <f t="shared" si="2"/>
        <v>2664776400</v>
      </c>
      <c r="R50" s="316">
        <f t="shared" si="2"/>
        <v>2145228800</v>
      </c>
      <c r="S50" s="316">
        <f t="shared" si="2"/>
        <v>1977632800</v>
      </c>
      <c r="T50" s="316">
        <f t="shared" si="2"/>
        <v>0</v>
      </c>
      <c r="U50" s="316">
        <f t="shared" si="2"/>
        <v>0</v>
      </c>
      <c r="V50" s="316">
        <f t="shared" si="2"/>
        <v>0</v>
      </c>
    </row>
    <row r="51" spans="2:28" s="17" customFormat="1" x14ac:dyDescent="0.25">
      <c r="B51" s="18"/>
      <c r="C51" s="18"/>
      <c r="D51" s="67"/>
      <c r="E51" s="67"/>
      <c r="F51" s="67"/>
      <c r="G51" s="67"/>
      <c r="H51" s="67"/>
      <c r="I51" s="67"/>
      <c r="J51" s="67"/>
      <c r="K51" s="67"/>
      <c r="L51" s="18"/>
      <c r="M51" s="18"/>
      <c r="N51" s="18"/>
      <c r="O51" s="18"/>
      <c r="P51" s="18"/>
      <c r="Q51" s="18"/>
    </row>
    <row r="52" spans="2:28" ht="24" customHeight="1" x14ac:dyDescent="0.25">
      <c r="B52" s="216" t="s">
        <v>14</v>
      </c>
      <c r="C52" s="216"/>
      <c r="D52" s="216"/>
      <c r="E52" s="216"/>
      <c r="F52" s="216"/>
      <c r="G52" s="216"/>
      <c r="H52" s="216"/>
      <c r="I52" s="216"/>
      <c r="J52" s="216"/>
      <c r="K52" s="216"/>
      <c r="L52" s="216"/>
      <c r="M52" s="216"/>
      <c r="N52" s="216"/>
      <c r="O52" s="216"/>
      <c r="P52" s="216"/>
      <c r="Q52" s="216"/>
      <c r="R52" s="216"/>
      <c r="S52" s="216"/>
      <c r="T52" s="216"/>
      <c r="U52" s="216"/>
      <c r="V52" s="216"/>
      <c r="W52" s="66"/>
      <c r="X52" s="64"/>
      <c r="Y52" s="66"/>
      <c r="Z52" s="64"/>
      <c r="AA52" s="20"/>
      <c r="AB52" s="20"/>
    </row>
    <row r="53" spans="2:28" ht="25.5" customHeight="1" x14ac:dyDescent="0.25">
      <c r="B53" s="20" t="s">
        <v>23</v>
      </c>
      <c r="C53" s="100">
        <f>'3. Key Variables'!B24</f>
        <v>1</v>
      </c>
      <c r="D53" s="101"/>
      <c r="E53" s="101"/>
      <c r="F53" s="101"/>
      <c r="G53" s="101"/>
      <c r="H53" s="101"/>
      <c r="I53" s="101"/>
      <c r="J53" s="101"/>
      <c r="K53" s="101"/>
      <c r="L53" s="101"/>
      <c r="M53" s="101"/>
      <c r="N53" s="101"/>
      <c r="O53" s="101"/>
      <c r="P53" s="101"/>
      <c r="Q53" s="66"/>
      <c r="R53" s="66"/>
      <c r="S53" s="101"/>
      <c r="T53" s="66"/>
      <c r="U53" s="66"/>
      <c r="V53" s="101"/>
      <c r="W53" s="66"/>
      <c r="X53" s="64"/>
      <c r="Y53" s="66"/>
      <c r="Z53" s="64"/>
      <c r="AA53" s="20"/>
      <c r="AB53" s="20"/>
    </row>
    <row r="54" spans="2:28" s="17" customFormat="1" ht="35.1" customHeight="1" x14ac:dyDescent="0.25">
      <c r="B54" s="102" t="s">
        <v>45</v>
      </c>
      <c r="C54" s="18"/>
      <c r="D54" s="103">
        <v>5957754</v>
      </c>
      <c r="E54" s="103">
        <v>3326123</v>
      </c>
      <c r="F54" s="103">
        <v>18919320</v>
      </c>
      <c r="G54" s="103">
        <v>13719191</v>
      </c>
      <c r="H54" s="103">
        <v>20199974</v>
      </c>
      <c r="I54" s="103">
        <v>0</v>
      </c>
      <c r="J54" s="103">
        <v>0</v>
      </c>
      <c r="K54" s="103">
        <v>0</v>
      </c>
      <c r="L54" s="101"/>
      <c r="M54" s="101"/>
      <c r="N54" s="101"/>
      <c r="O54" s="314">
        <f>(D54*$C$53)</f>
        <v>5957754</v>
      </c>
      <c r="P54" s="314">
        <f t="shared" ref="P54:V60" si="3">(E54*$C$53)</f>
        <v>3326123</v>
      </c>
      <c r="Q54" s="314">
        <f t="shared" si="3"/>
        <v>18919320</v>
      </c>
      <c r="R54" s="314">
        <f t="shared" si="3"/>
        <v>13719191</v>
      </c>
      <c r="S54" s="314">
        <f t="shared" si="3"/>
        <v>20199974</v>
      </c>
      <c r="T54" s="314">
        <f t="shared" si="3"/>
        <v>0</v>
      </c>
      <c r="U54" s="314">
        <f t="shared" si="3"/>
        <v>0</v>
      </c>
      <c r="V54" s="314">
        <f t="shared" si="3"/>
        <v>0</v>
      </c>
      <c r="W54" s="65"/>
      <c r="X54" s="64"/>
      <c r="Y54" s="65"/>
      <c r="Z54" s="64"/>
      <c r="AA54" s="18"/>
      <c r="AB54" s="18"/>
    </row>
    <row r="55" spans="2:28" s="17" customFormat="1" ht="35.1" customHeight="1" x14ac:dyDescent="0.25">
      <c r="B55" s="102" t="s">
        <v>40</v>
      </c>
      <c r="C55" s="18"/>
      <c r="D55" s="103">
        <v>17018337</v>
      </c>
      <c r="E55" s="103">
        <v>20021760</v>
      </c>
      <c r="F55" s="103">
        <v>26548538</v>
      </c>
      <c r="G55" s="103">
        <v>21901774</v>
      </c>
      <c r="H55" s="103">
        <v>26666874.5</v>
      </c>
      <c r="I55" s="103">
        <v>0</v>
      </c>
      <c r="J55" s="103">
        <v>0</v>
      </c>
      <c r="K55" s="103">
        <v>0</v>
      </c>
      <c r="L55" s="101"/>
      <c r="M55" s="101"/>
      <c r="N55" s="101"/>
      <c r="O55" s="314">
        <f t="shared" ref="O55:O60" si="4">(D55*$C$53)</f>
        <v>17018337</v>
      </c>
      <c r="P55" s="314">
        <f t="shared" si="3"/>
        <v>20021760</v>
      </c>
      <c r="Q55" s="314">
        <f t="shared" si="3"/>
        <v>26548538</v>
      </c>
      <c r="R55" s="314">
        <f t="shared" si="3"/>
        <v>21901774</v>
      </c>
      <c r="S55" s="314">
        <f t="shared" si="3"/>
        <v>26666874.5</v>
      </c>
      <c r="T55" s="314">
        <f t="shared" si="3"/>
        <v>0</v>
      </c>
      <c r="U55" s="314">
        <f t="shared" si="3"/>
        <v>0</v>
      </c>
      <c r="V55" s="314">
        <f t="shared" si="3"/>
        <v>0</v>
      </c>
      <c r="W55" s="65"/>
      <c r="X55" s="64"/>
      <c r="Y55" s="65"/>
      <c r="Z55" s="64"/>
      <c r="AA55" s="18"/>
      <c r="AB55" s="18"/>
    </row>
    <row r="56" spans="2:28" s="17" customFormat="1" ht="35.1" customHeight="1" x14ac:dyDescent="0.25">
      <c r="B56" s="102" t="s">
        <v>43</v>
      </c>
      <c r="C56" s="18"/>
      <c r="D56" s="103">
        <v>0</v>
      </c>
      <c r="E56" s="103">
        <v>0</v>
      </c>
      <c r="F56" s="103">
        <v>0</v>
      </c>
      <c r="G56" s="103">
        <v>0</v>
      </c>
      <c r="H56" s="103">
        <v>0</v>
      </c>
      <c r="I56" s="103">
        <v>0</v>
      </c>
      <c r="J56" s="103">
        <v>0</v>
      </c>
      <c r="K56" s="103">
        <v>0</v>
      </c>
      <c r="L56" s="101"/>
      <c r="M56" s="101"/>
      <c r="N56" s="101"/>
      <c r="O56" s="314">
        <f t="shared" si="4"/>
        <v>0</v>
      </c>
      <c r="P56" s="314">
        <f t="shared" si="3"/>
        <v>0</v>
      </c>
      <c r="Q56" s="314">
        <f t="shared" si="3"/>
        <v>0</v>
      </c>
      <c r="R56" s="314">
        <f t="shared" si="3"/>
        <v>0</v>
      </c>
      <c r="S56" s="314">
        <f t="shared" si="3"/>
        <v>0</v>
      </c>
      <c r="T56" s="314">
        <f t="shared" si="3"/>
        <v>0</v>
      </c>
      <c r="U56" s="314">
        <f t="shared" si="3"/>
        <v>0</v>
      </c>
      <c r="V56" s="314">
        <f t="shared" si="3"/>
        <v>0</v>
      </c>
      <c r="W56" s="65"/>
      <c r="X56" s="64"/>
      <c r="Y56" s="65"/>
      <c r="Z56" s="64"/>
      <c r="AA56" s="18"/>
      <c r="AB56" s="18"/>
    </row>
    <row r="57" spans="2:28" s="17" customFormat="1" ht="35.1" customHeight="1" x14ac:dyDescent="0.25">
      <c r="B57" s="102" t="s">
        <v>44</v>
      </c>
      <c r="C57" s="18"/>
      <c r="D57" s="103">
        <v>0</v>
      </c>
      <c r="E57" s="103">
        <v>0</v>
      </c>
      <c r="F57" s="103">
        <v>0</v>
      </c>
      <c r="G57" s="103">
        <v>0</v>
      </c>
      <c r="H57" s="103">
        <v>0</v>
      </c>
      <c r="I57" s="103">
        <v>0</v>
      </c>
      <c r="J57" s="103">
        <v>0</v>
      </c>
      <c r="K57" s="103">
        <v>0</v>
      </c>
      <c r="L57" s="101"/>
      <c r="M57" s="101"/>
      <c r="N57" s="101"/>
      <c r="O57" s="314">
        <f t="shared" si="4"/>
        <v>0</v>
      </c>
      <c r="P57" s="314">
        <f t="shared" si="3"/>
        <v>0</v>
      </c>
      <c r="Q57" s="314">
        <f t="shared" si="3"/>
        <v>0</v>
      </c>
      <c r="R57" s="314">
        <f t="shared" si="3"/>
        <v>0</v>
      </c>
      <c r="S57" s="314">
        <f t="shared" si="3"/>
        <v>0</v>
      </c>
      <c r="T57" s="314">
        <f t="shared" si="3"/>
        <v>0</v>
      </c>
      <c r="U57" s="314">
        <f t="shared" si="3"/>
        <v>0</v>
      </c>
      <c r="V57" s="314">
        <f t="shared" si="3"/>
        <v>0</v>
      </c>
      <c r="W57" s="65"/>
      <c r="X57" s="64"/>
      <c r="Y57" s="65"/>
      <c r="Z57" s="64"/>
      <c r="AA57" s="18"/>
      <c r="AB57" s="18"/>
    </row>
    <row r="58" spans="2:28" s="17" customFormat="1" ht="35.1" customHeight="1" x14ac:dyDescent="0.25">
      <c r="B58" s="102" t="s">
        <v>41</v>
      </c>
      <c r="C58" s="18"/>
      <c r="D58" s="103">
        <v>0</v>
      </c>
      <c r="E58" s="103">
        <v>0</v>
      </c>
      <c r="F58" s="103">
        <v>0</v>
      </c>
      <c r="G58" s="103">
        <v>0</v>
      </c>
      <c r="H58" s="103">
        <v>0</v>
      </c>
      <c r="I58" s="103">
        <v>0</v>
      </c>
      <c r="J58" s="103">
        <v>0</v>
      </c>
      <c r="K58" s="103">
        <v>0</v>
      </c>
      <c r="L58" s="101"/>
      <c r="M58" s="101"/>
      <c r="N58" s="101"/>
      <c r="O58" s="314">
        <f t="shared" si="4"/>
        <v>0</v>
      </c>
      <c r="P58" s="314">
        <f t="shared" si="3"/>
        <v>0</v>
      </c>
      <c r="Q58" s="314">
        <f t="shared" si="3"/>
        <v>0</v>
      </c>
      <c r="R58" s="314">
        <f t="shared" si="3"/>
        <v>0</v>
      </c>
      <c r="S58" s="314">
        <f t="shared" si="3"/>
        <v>0</v>
      </c>
      <c r="T58" s="314">
        <f t="shared" si="3"/>
        <v>0</v>
      </c>
      <c r="U58" s="314">
        <f t="shared" si="3"/>
        <v>0</v>
      </c>
      <c r="V58" s="314">
        <f t="shared" si="3"/>
        <v>0</v>
      </c>
      <c r="W58" s="65"/>
      <c r="X58" s="64"/>
      <c r="Y58" s="65"/>
      <c r="Z58" s="64"/>
      <c r="AA58" s="18"/>
      <c r="AB58" s="18"/>
    </row>
    <row r="59" spans="2:28" s="17" customFormat="1" ht="35.1" customHeight="1" x14ac:dyDescent="0.25">
      <c r="B59" s="102" t="s">
        <v>42</v>
      </c>
      <c r="C59" s="18"/>
      <c r="D59" s="103">
        <v>0</v>
      </c>
      <c r="E59" s="103">
        <v>0</v>
      </c>
      <c r="F59" s="103">
        <v>0</v>
      </c>
      <c r="G59" s="103">
        <v>0</v>
      </c>
      <c r="H59" s="103">
        <v>0</v>
      </c>
      <c r="I59" s="103">
        <v>0</v>
      </c>
      <c r="J59" s="103">
        <v>0</v>
      </c>
      <c r="K59" s="103">
        <v>0</v>
      </c>
      <c r="L59" s="101"/>
      <c r="M59" s="101"/>
      <c r="N59" s="101"/>
      <c r="O59" s="314">
        <f t="shared" si="4"/>
        <v>0</v>
      </c>
      <c r="P59" s="314">
        <f t="shared" si="3"/>
        <v>0</v>
      </c>
      <c r="Q59" s="314">
        <f t="shared" si="3"/>
        <v>0</v>
      </c>
      <c r="R59" s="314">
        <f t="shared" si="3"/>
        <v>0</v>
      </c>
      <c r="S59" s="314">
        <f t="shared" si="3"/>
        <v>0</v>
      </c>
      <c r="T59" s="314">
        <f t="shared" si="3"/>
        <v>0</v>
      </c>
      <c r="U59" s="314">
        <f t="shared" si="3"/>
        <v>0</v>
      </c>
      <c r="V59" s="314">
        <f t="shared" si="3"/>
        <v>0</v>
      </c>
      <c r="W59" s="65"/>
      <c r="X59" s="64"/>
      <c r="Y59" s="65"/>
      <c r="Z59" s="64"/>
      <c r="AA59" s="18"/>
      <c r="AB59" s="18"/>
    </row>
    <row r="60" spans="2:28" s="17" customFormat="1" ht="35.1" customHeight="1" x14ac:dyDescent="0.25">
      <c r="B60" s="102" t="s">
        <v>48</v>
      </c>
      <c r="C60" s="18"/>
      <c r="D60" s="103">
        <v>0</v>
      </c>
      <c r="E60" s="103">
        <v>0</v>
      </c>
      <c r="F60" s="103">
        <v>0</v>
      </c>
      <c r="G60" s="103">
        <v>0</v>
      </c>
      <c r="H60" s="103">
        <v>0</v>
      </c>
      <c r="I60" s="103">
        <v>0</v>
      </c>
      <c r="J60" s="103">
        <v>0</v>
      </c>
      <c r="K60" s="103">
        <v>0</v>
      </c>
      <c r="L60" s="101"/>
      <c r="M60" s="101"/>
      <c r="N60" s="101"/>
      <c r="O60" s="314">
        <f t="shared" si="4"/>
        <v>0</v>
      </c>
      <c r="P60" s="314">
        <f t="shared" si="3"/>
        <v>0</v>
      </c>
      <c r="Q60" s="314">
        <f t="shared" si="3"/>
        <v>0</v>
      </c>
      <c r="R60" s="314">
        <f t="shared" si="3"/>
        <v>0</v>
      </c>
      <c r="S60" s="314">
        <f t="shared" si="3"/>
        <v>0</v>
      </c>
      <c r="T60" s="314">
        <f t="shared" si="3"/>
        <v>0</v>
      </c>
      <c r="U60" s="314">
        <f t="shared" si="3"/>
        <v>0</v>
      </c>
      <c r="V60" s="314">
        <f t="shared" si="3"/>
        <v>0</v>
      </c>
      <c r="W60" s="65"/>
      <c r="X60" s="64"/>
      <c r="Y60" s="65"/>
      <c r="Z60" s="64"/>
      <c r="AA60" s="18"/>
      <c r="AB60" s="18"/>
    </row>
    <row r="61" spans="2:28" s="17" customFormat="1" x14ac:dyDescent="0.25">
      <c r="B61" s="18"/>
      <c r="C61" s="18"/>
      <c r="D61" s="67"/>
      <c r="E61" s="67"/>
      <c r="F61" s="67"/>
      <c r="G61" s="67"/>
      <c r="H61" s="67"/>
      <c r="I61" s="67"/>
      <c r="J61" s="67"/>
      <c r="K61" s="67"/>
      <c r="L61" s="18"/>
      <c r="M61" s="18"/>
      <c r="N61" s="18"/>
      <c r="O61" s="317"/>
      <c r="P61" s="317"/>
      <c r="Q61" s="317"/>
      <c r="R61" s="318"/>
      <c r="S61" s="318"/>
      <c r="T61" s="318"/>
      <c r="U61" s="318"/>
      <c r="V61" s="318"/>
    </row>
    <row r="62" spans="2:28" s="17" customFormat="1" x14ac:dyDescent="0.25">
      <c r="B62" s="18"/>
      <c r="C62" s="18"/>
      <c r="D62" s="67"/>
      <c r="E62" s="67"/>
      <c r="F62" s="67"/>
      <c r="G62" s="67"/>
      <c r="H62" s="67"/>
      <c r="I62" s="67"/>
      <c r="J62" s="67"/>
      <c r="K62" s="67"/>
      <c r="L62" s="18"/>
      <c r="M62" s="18"/>
      <c r="N62" s="106" t="s">
        <v>127</v>
      </c>
      <c r="O62" s="316">
        <f>SUM(O54:O60)</f>
        <v>22976091</v>
      </c>
      <c r="P62" s="316">
        <f t="shared" ref="P62:V62" si="5">SUM(P54:P60)</f>
        <v>23347883</v>
      </c>
      <c r="Q62" s="316">
        <f t="shared" si="5"/>
        <v>45467858</v>
      </c>
      <c r="R62" s="316">
        <f t="shared" si="5"/>
        <v>35620965</v>
      </c>
      <c r="S62" s="316">
        <f t="shared" si="5"/>
        <v>46866848.5</v>
      </c>
      <c r="T62" s="316">
        <f t="shared" si="5"/>
        <v>0</v>
      </c>
      <c r="U62" s="316">
        <f t="shared" si="5"/>
        <v>0</v>
      </c>
      <c r="V62" s="316">
        <f t="shared" si="5"/>
        <v>0</v>
      </c>
    </row>
    <row r="63" spans="2:28" s="17" customFormat="1" x14ac:dyDescent="0.25">
      <c r="B63" s="18"/>
      <c r="C63" s="18"/>
      <c r="D63" s="67"/>
      <c r="E63" s="67"/>
      <c r="F63" s="67"/>
      <c r="G63" s="67"/>
      <c r="H63" s="67"/>
      <c r="I63" s="67"/>
      <c r="J63" s="67"/>
      <c r="K63" s="67"/>
      <c r="L63" s="18"/>
      <c r="M63" s="18"/>
      <c r="N63" s="18"/>
      <c r="O63" s="18"/>
      <c r="P63" s="18"/>
      <c r="Q63" s="18"/>
    </row>
    <row r="64" spans="2:28" ht="24" customHeight="1" x14ac:dyDescent="0.25">
      <c r="B64" s="216" t="s">
        <v>25</v>
      </c>
      <c r="C64" s="216"/>
      <c r="D64" s="216"/>
      <c r="E64" s="216"/>
      <c r="F64" s="216"/>
      <c r="G64" s="216"/>
      <c r="H64" s="216"/>
      <c r="I64" s="216"/>
      <c r="J64" s="216"/>
      <c r="K64" s="216"/>
      <c r="L64" s="216"/>
      <c r="M64" s="216"/>
      <c r="N64" s="216"/>
      <c r="O64" s="216"/>
      <c r="P64" s="216"/>
      <c r="Q64" s="216"/>
      <c r="R64" s="216"/>
      <c r="S64" s="216"/>
      <c r="T64" s="216"/>
      <c r="U64" s="216"/>
      <c r="V64" s="216"/>
      <c r="W64" s="66"/>
      <c r="X64" s="64"/>
      <c r="Y64" s="66"/>
      <c r="Z64" s="64"/>
      <c r="AA64" s="20"/>
      <c r="AB64" s="20"/>
    </row>
    <row r="65" spans="2:28" ht="25.5" customHeight="1" x14ac:dyDescent="0.25">
      <c r="B65" s="20" t="s">
        <v>23</v>
      </c>
      <c r="C65" s="100">
        <f>'3. Key Variables'!B25</f>
        <v>0.56000000000000005</v>
      </c>
      <c r="D65" s="101"/>
      <c r="E65" s="101"/>
      <c r="F65" s="101"/>
      <c r="G65" s="101"/>
      <c r="H65" s="101"/>
      <c r="I65" s="101"/>
      <c r="J65" s="101"/>
      <c r="K65" s="101"/>
      <c r="L65" s="101"/>
      <c r="M65" s="101"/>
      <c r="N65" s="101"/>
      <c r="O65" s="101"/>
      <c r="P65" s="101"/>
      <c r="Q65" s="66"/>
      <c r="R65" s="66"/>
      <c r="S65" s="101"/>
      <c r="T65" s="66"/>
      <c r="U65" s="66"/>
      <c r="V65" s="101"/>
      <c r="W65" s="66"/>
      <c r="X65" s="64"/>
      <c r="Y65" s="66"/>
      <c r="Z65" s="64"/>
      <c r="AA65" s="20"/>
      <c r="AB65" s="20"/>
    </row>
    <row r="66" spans="2:28" s="17" customFormat="1" ht="35.1" customHeight="1" x14ac:dyDescent="0.25">
      <c r="B66" s="102" t="s">
        <v>45</v>
      </c>
      <c r="C66" s="18"/>
      <c r="D66" s="103">
        <v>0</v>
      </c>
      <c r="E66" s="103">
        <v>3</v>
      </c>
      <c r="F66" s="103">
        <v>4</v>
      </c>
      <c r="G66" s="103">
        <v>11</v>
      </c>
      <c r="H66" s="103">
        <v>0</v>
      </c>
      <c r="I66" s="103">
        <v>0</v>
      </c>
      <c r="J66" s="103">
        <v>0</v>
      </c>
      <c r="K66" s="103">
        <v>0</v>
      </c>
      <c r="L66" s="101"/>
      <c r="M66" s="101"/>
      <c r="N66" s="101"/>
      <c r="O66" s="314">
        <f>((D66*$C$65)*1000000)*'3. Key Variables'!$B$12</f>
        <v>0</v>
      </c>
      <c r="P66" s="314">
        <f>((E66*$C$65)*1000000)*'3. Key Variables'!$B$12</f>
        <v>9844800.0000000019</v>
      </c>
      <c r="Q66" s="314">
        <f>((F66*$C$65)*1000000)*'3. Key Variables'!$B$12</f>
        <v>13126400</v>
      </c>
      <c r="R66" s="314">
        <f>((G66*$C$65)*1000000)*'3. Key Variables'!$B$12</f>
        <v>36097600</v>
      </c>
      <c r="S66" s="314">
        <f>((H66*$C$65)*1000000)*'3. Key Variables'!$B$12</f>
        <v>0</v>
      </c>
      <c r="T66" s="314">
        <f>((I66*$C$65)*1000000)*'3. Key Variables'!$B$12</f>
        <v>0</v>
      </c>
      <c r="U66" s="314">
        <f>((J66*$C$65)*1000000)*'3. Key Variables'!$B$12</f>
        <v>0</v>
      </c>
      <c r="V66" s="314">
        <f>((K66*$C$65)*1000000)*'3. Key Variables'!$B$12</f>
        <v>0</v>
      </c>
      <c r="W66" s="65"/>
      <c r="X66" s="64"/>
      <c r="Y66" s="65"/>
      <c r="Z66" s="64"/>
      <c r="AA66" s="18"/>
      <c r="AB66" s="18"/>
    </row>
    <row r="67" spans="2:28" s="17" customFormat="1" ht="35.1" customHeight="1" x14ac:dyDescent="0.25">
      <c r="B67" s="102" t="s">
        <v>40</v>
      </c>
      <c r="C67" s="18"/>
      <c r="D67" s="103">
        <v>0</v>
      </c>
      <c r="E67" s="103">
        <v>2</v>
      </c>
      <c r="F67" s="103">
        <v>1</v>
      </c>
      <c r="G67" s="103">
        <v>0</v>
      </c>
      <c r="H67" s="103">
        <v>0</v>
      </c>
      <c r="I67" s="103">
        <v>0</v>
      </c>
      <c r="J67" s="103">
        <v>0</v>
      </c>
      <c r="K67" s="103">
        <v>0</v>
      </c>
      <c r="L67" s="101"/>
      <c r="M67" s="101"/>
      <c r="N67" s="101"/>
      <c r="O67" s="314">
        <f>((D67*$C$65)*1000000)*'3. Key Variables'!$B$12</f>
        <v>0</v>
      </c>
      <c r="P67" s="314">
        <f>((E67*$C$65)*1000000)*'3. Key Variables'!$B$12</f>
        <v>6563200</v>
      </c>
      <c r="Q67" s="314">
        <f>((F67*$C$65)*1000000)*'3. Key Variables'!$B$12</f>
        <v>3281600</v>
      </c>
      <c r="R67" s="314">
        <f>((G67*$C$65)*1000000)*'3. Key Variables'!$B$12</f>
        <v>0</v>
      </c>
      <c r="S67" s="314">
        <f>((H67*$C$65)*1000000)*'3. Key Variables'!$B$12</f>
        <v>0</v>
      </c>
      <c r="T67" s="314">
        <f>((I67*$C$65)*1000000)*'3. Key Variables'!$B$12</f>
        <v>0</v>
      </c>
      <c r="U67" s="314">
        <f>((J67*$C$65)*1000000)*'3. Key Variables'!$B$12</f>
        <v>0</v>
      </c>
      <c r="V67" s="314">
        <f>((K67*$C$65)*1000000)*'3. Key Variables'!$B$12</f>
        <v>0</v>
      </c>
      <c r="W67" s="65"/>
      <c r="X67" s="64"/>
      <c r="Y67" s="65"/>
      <c r="Z67" s="64"/>
      <c r="AA67" s="18"/>
      <c r="AB67" s="18"/>
    </row>
    <row r="68" spans="2:28" s="17" customFormat="1" ht="35.1" customHeight="1" x14ac:dyDescent="0.25">
      <c r="B68" s="102" t="s">
        <v>43</v>
      </c>
      <c r="C68" s="18"/>
      <c r="D68" s="103">
        <v>0</v>
      </c>
      <c r="E68" s="103">
        <v>0</v>
      </c>
      <c r="F68" s="103">
        <v>0</v>
      </c>
      <c r="G68" s="103">
        <v>0</v>
      </c>
      <c r="H68" s="103">
        <v>0</v>
      </c>
      <c r="I68" s="103">
        <v>0</v>
      </c>
      <c r="J68" s="103">
        <v>0</v>
      </c>
      <c r="K68" s="103">
        <v>0</v>
      </c>
      <c r="L68" s="101"/>
      <c r="M68" s="101"/>
      <c r="N68" s="101"/>
      <c r="O68" s="314">
        <f>((D68*$C$65)*1000000)*'3. Key Variables'!$B$12</f>
        <v>0</v>
      </c>
      <c r="P68" s="314">
        <f>((E68*$C$65)*1000000)*'3. Key Variables'!$B$12</f>
        <v>0</v>
      </c>
      <c r="Q68" s="314">
        <f>((F68*$C$65)*1000000)*'3. Key Variables'!$B$12</f>
        <v>0</v>
      </c>
      <c r="R68" s="314">
        <f>((G68*$C$65)*1000000)*'3. Key Variables'!$B$12</f>
        <v>0</v>
      </c>
      <c r="S68" s="314">
        <f>((H68*$C$65)*1000000)*'3. Key Variables'!$B$12</f>
        <v>0</v>
      </c>
      <c r="T68" s="314">
        <f>((I68*$C$65)*1000000)*'3. Key Variables'!$B$12</f>
        <v>0</v>
      </c>
      <c r="U68" s="314">
        <f>((J68*$C$65)*1000000)*'3. Key Variables'!$B$12</f>
        <v>0</v>
      </c>
      <c r="V68" s="314">
        <f>((K68*$C$65)*1000000)*'3. Key Variables'!$B$12</f>
        <v>0</v>
      </c>
      <c r="W68" s="65"/>
      <c r="X68" s="64"/>
      <c r="Y68" s="65"/>
      <c r="Z68" s="64"/>
      <c r="AA68" s="18"/>
      <c r="AB68" s="18"/>
    </row>
    <row r="69" spans="2:28" s="17" customFormat="1" ht="35.1" customHeight="1" x14ac:dyDescent="0.25">
      <c r="B69" s="102" t="s">
        <v>44</v>
      </c>
      <c r="C69" s="18"/>
      <c r="D69" s="103">
        <v>0</v>
      </c>
      <c r="E69" s="103">
        <v>0</v>
      </c>
      <c r="F69" s="103">
        <v>0</v>
      </c>
      <c r="G69" s="103">
        <v>0</v>
      </c>
      <c r="H69" s="103">
        <v>0</v>
      </c>
      <c r="I69" s="103">
        <v>0</v>
      </c>
      <c r="J69" s="103">
        <v>0</v>
      </c>
      <c r="K69" s="103">
        <v>0</v>
      </c>
      <c r="L69" s="101"/>
      <c r="M69" s="101"/>
      <c r="N69" s="101"/>
      <c r="O69" s="314">
        <f>((D69*$C$65)*1000000)*'3. Key Variables'!$B$12</f>
        <v>0</v>
      </c>
      <c r="P69" s="314">
        <f>((E69*$C$65)*1000000)*'3. Key Variables'!$B$12</f>
        <v>0</v>
      </c>
      <c r="Q69" s="314">
        <f>((F69*$C$65)*1000000)*'3. Key Variables'!$B$12</f>
        <v>0</v>
      </c>
      <c r="R69" s="314">
        <f>((G69*$C$65)*1000000)*'3. Key Variables'!$B$12</f>
        <v>0</v>
      </c>
      <c r="S69" s="314">
        <f>((H69*$C$65)*1000000)*'3. Key Variables'!$B$12</f>
        <v>0</v>
      </c>
      <c r="T69" s="314">
        <f>((I69*$C$65)*1000000)*'3. Key Variables'!$B$12</f>
        <v>0</v>
      </c>
      <c r="U69" s="314">
        <f>((J69*$C$65)*1000000)*'3. Key Variables'!$B$12</f>
        <v>0</v>
      </c>
      <c r="V69" s="314">
        <f>((K69*$C$65)*1000000)*'3. Key Variables'!$B$12</f>
        <v>0</v>
      </c>
      <c r="W69" s="65"/>
      <c r="X69" s="64"/>
      <c r="Y69" s="65"/>
      <c r="Z69" s="64"/>
      <c r="AA69" s="18"/>
      <c r="AB69" s="18"/>
    </row>
    <row r="70" spans="2:28" s="17" customFormat="1" ht="35.1" customHeight="1" x14ac:dyDescent="0.25">
      <c r="B70" s="102" t="s">
        <v>41</v>
      </c>
      <c r="C70" s="18"/>
      <c r="D70" s="103">
        <v>0</v>
      </c>
      <c r="E70" s="103">
        <v>0</v>
      </c>
      <c r="F70" s="103">
        <v>0</v>
      </c>
      <c r="G70" s="103">
        <v>0</v>
      </c>
      <c r="H70" s="103">
        <v>0</v>
      </c>
      <c r="I70" s="103">
        <v>0</v>
      </c>
      <c r="J70" s="103">
        <v>0</v>
      </c>
      <c r="K70" s="103">
        <v>0</v>
      </c>
      <c r="L70" s="101"/>
      <c r="M70" s="101"/>
      <c r="N70" s="101"/>
      <c r="O70" s="314">
        <f>((D70*$C$65)*1000000)*'3. Key Variables'!$B$12</f>
        <v>0</v>
      </c>
      <c r="P70" s="314">
        <f>((E70*$C$65)*1000000)*'3. Key Variables'!$B$12</f>
        <v>0</v>
      </c>
      <c r="Q70" s="314">
        <f>((F70*$C$65)*1000000)*'3. Key Variables'!$B$12</f>
        <v>0</v>
      </c>
      <c r="R70" s="314">
        <f>((G70*$C$65)*1000000)*'3. Key Variables'!$B$12</f>
        <v>0</v>
      </c>
      <c r="S70" s="314">
        <f>((H70*$C$65)*1000000)*'3. Key Variables'!$B$12</f>
        <v>0</v>
      </c>
      <c r="T70" s="314">
        <f>((I70*$C$65)*1000000)*'3. Key Variables'!$B$12</f>
        <v>0</v>
      </c>
      <c r="U70" s="314">
        <f>((J70*$C$65)*1000000)*'3. Key Variables'!$B$12</f>
        <v>0</v>
      </c>
      <c r="V70" s="314">
        <f>((K70*$C$65)*1000000)*'3. Key Variables'!$B$12</f>
        <v>0</v>
      </c>
      <c r="W70" s="65"/>
      <c r="X70" s="64"/>
      <c r="Y70" s="65"/>
      <c r="Z70" s="64"/>
      <c r="AA70" s="18"/>
      <c r="AB70" s="18"/>
    </row>
    <row r="71" spans="2:28" s="17" customFormat="1" ht="35.1" customHeight="1" x14ac:dyDescent="0.25">
      <c r="B71" s="102" t="s">
        <v>42</v>
      </c>
      <c r="C71" s="18"/>
      <c r="D71" s="103">
        <v>0</v>
      </c>
      <c r="E71" s="103">
        <v>0</v>
      </c>
      <c r="F71" s="103">
        <v>0</v>
      </c>
      <c r="G71" s="103">
        <v>0</v>
      </c>
      <c r="H71" s="103">
        <v>0</v>
      </c>
      <c r="I71" s="103">
        <v>0</v>
      </c>
      <c r="J71" s="103">
        <v>0</v>
      </c>
      <c r="K71" s="103">
        <v>0</v>
      </c>
      <c r="L71" s="101"/>
      <c r="M71" s="101"/>
      <c r="N71" s="101"/>
      <c r="O71" s="314">
        <f>((D71*$C$65)*1000000)*'3. Key Variables'!$B$12</f>
        <v>0</v>
      </c>
      <c r="P71" s="314">
        <f>((E71*$C$65)*1000000)*'3. Key Variables'!$B$12</f>
        <v>0</v>
      </c>
      <c r="Q71" s="314">
        <f>((F71*$C$65)*1000000)*'3. Key Variables'!$B$12</f>
        <v>0</v>
      </c>
      <c r="R71" s="314">
        <f>((G71*$C$65)*1000000)*'3. Key Variables'!$B$12</f>
        <v>0</v>
      </c>
      <c r="S71" s="314">
        <f>((H71*$C$65)*1000000)*'3. Key Variables'!$B$12</f>
        <v>0</v>
      </c>
      <c r="T71" s="314">
        <f>((I71*$C$65)*1000000)*'3. Key Variables'!$B$12</f>
        <v>0</v>
      </c>
      <c r="U71" s="314">
        <f>((J71*$C$65)*1000000)*'3. Key Variables'!$B$12</f>
        <v>0</v>
      </c>
      <c r="V71" s="314">
        <f>((K71*$C$65)*1000000)*'3. Key Variables'!$B$12</f>
        <v>0</v>
      </c>
      <c r="W71" s="65"/>
      <c r="X71" s="64"/>
      <c r="Y71" s="65"/>
      <c r="Z71" s="64"/>
      <c r="AA71" s="18"/>
      <c r="AB71" s="18"/>
    </row>
    <row r="72" spans="2:28" s="17" customFormat="1" ht="35.1" customHeight="1" x14ac:dyDescent="0.25">
      <c r="B72" s="102" t="s">
        <v>48</v>
      </c>
      <c r="C72" s="18"/>
      <c r="D72" s="103">
        <v>0</v>
      </c>
      <c r="E72" s="103">
        <v>0</v>
      </c>
      <c r="F72" s="103">
        <v>0</v>
      </c>
      <c r="G72" s="103">
        <v>0</v>
      </c>
      <c r="H72" s="103">
        <v>0</v>
      </c>
      <c r="I72" s="103">
        <v>0</v>
      </c>
      <c r="J72" s="103">
        <v>0</v>
      </c>
      <c r="K72" s="103">
        <v>0</v>
      </c>
      <c r="L72" s="101"/>
      <c r="M72" s="101"/>
      <c r="N72" s="101"/>
      <c r="O72" s="314">
        <f>((D72*$C$65)*1000000)*'3. Key Variables'!$B$12</f>
        <v>0</v>
      </c>
      <c r="P72" s="314">
        <f>((E72*$C$65)*1000000)*'3. Key Variables'!$B$12</f>
        <v>0</v>
      </c>
      <c r="Q72" s="314">
        <f>((F72*$C$65)*1000000)*'3. Key Variables'!$B$12</f>
        <v>0</v>
      </c>
      <c r="R72" s="314">
        <f>((G72*$C$65)*1000000)*'3. Key Variables'!$B$12</f>
        <v>0</v>
      </c>
      <c r="S72" s="314">
        <f>((H72*$C$65)*1000000)*'3. Key Variables'!$B$12</f>
        <v>0</v>
      </c>
      <c r="T72" s="314">
        <f>((I72*$C$65)*1000000)*'3. Key Variables'!$B$12</f>
        <v>0</v>
      </c>
      <c r="U72" s="314">
        <f>((J72*$C$65)*1000000)*'3. Key Variables'!$B$12</f>
        <v>0</v>
      </c>
      <c r="V72" s="314">
        <f>((K72*$C$65)*1000000)*'3. Key Variables'!$B$12</f>
        <v>0</v>
      </c>
      <c r="W72" s="65"/>
      <c r="X72" s="64"/>
      <c r="Y72" s="65"/>
      <c r="Z72" s="64"/>
      <c r="AA72" s="18"/>
      <c r="AB72" s="18"/>
    </row>
    <row r="73" spans="2:28" s="17" customFormat="1" x14ac:dyDescent="0.25">
      <c r="B73" s="18"/>
      <c r="C73" s="18"/>
      <c r="D73" s="67"/>
      <c r="E73" s="67"/>
      <c r="F73" s="67"/>
      <c r="G73" s="67"/>
      <c r="H73" s="67"/>
      <c r="I73" s="67"/>
      <c r="J73" s="67"/>
      <c r="K73" s="67"/>
      <c r="L73" s="18"/>
      <c r="M73" s="18"/>
      <c r="N73" s="18"/>
      <c r="O73" s="317"/>
      <c r="P73" s="317"/>
      <c r="Q73" s="317"/>
      <c r="R73" s="318"/>
      <c r="S73" s="318"/>
      <c r="T73" s="318"/>
      <c r="U73" s="318"/>
      <c r="V73" s="318"/>
    </row>
    <row r="74" spans="2:28" s="17" customFormat="1" x14ac:dyDescent="0.25">
      <c r="B74" s="18"/>
      <c r="C74" s="18"/>
      <c r="D74" s="67"/>
      <c r="E74" s="67"/>
      <c r="F74" s="67"/>
      <c r="G74" s="67"/>
      <c r="H74" s="67"/>
      <c r="I74" s="67"/>
      <c r="J74" s="67"/>
      <c r="K74" s="67"/>
      <c r="L74" s="18"/>
      <c r="M74" s="18"/>
      <c r="N74" s="106" t="s">
        <v>127</v>
      </c>
      <c r="O74" s="316">
        <f>SUM(O66:O72)</f>
        <v>0</v>
      </c>
      <c r="P74" s="316">
        <f t="shared" ref="P74:V74" si="6">SUM(P66:P72)</f>
        <v>16408000.000000002</v>
      </c>
      <c r="Q74" s="316">
        <f t="shared" si="6"/>
        <v>16408000</v>
      </c>
      <c r="R74" s="316">
        <f t="shared" si="6"/>
        <v>36097600</v>
      </c>
      <c r="S74" s="316">
        <f t="shared" si="6"/>
        <v>0</v>
      </c>
      <c r="T74" s="316">
        <f t="shared" si="6"/>
        <v>0</v>
      </c>
      <c r="U74" s="316">
        <f t="shared" si="6"/>
        <v>0</v>
      </c>
      <c r="V74" s="316">
        <f t="shared" si="6"/>
        <v>0</v>
      </c>
    </row>
    <row r="75" spans="2:28" s="17" customFormat="1" x14ac:dyDescent="0.25">
      <c r="B75" s="18"/>
      <c r="C75" s="18"/>
      <c r="D75" s="67"/>
      <c r="E75" s="67"/>
      <c r="F75" s="67"/>
      <c r="G75" s="67"/>
      <c r="H75" s="67"/>
      <c r="I75" s="67"/>
      <c r="J75" s="67"/>
      <c r="K75" s="67"/>
      <c r="L75" s="18"/>
      <c r="M75" s="18"/>
      <c r="N75" s="18"/>
      <c r="O75" s="18"/>
      <c r="P75" s="18"/>
      <c r="Q75" s="18"/>
    </row>
    <row r="76" spans="2:28" ht="24" customHeight="1" x14ac:dyDescent="0.25">
      <c r="B76" s="216" t="s">
        <v>38</v>
      </c>
      <c r="C76" s="216"/>
      <c r="D76" s="216"/>
      <c r="E76" s="216"/>
      <c r="F76" s="216"/>
      <c r="G76" s="216"/>
      <c r="H76" s="216"/>
      <c r="I76" s="216"/>
      <c r="J76" s="216"/>
      <c r="K76" s="216"/>
      <c r="L76" s="216"/>
      <c r="M76" s="216"/>
      <c r="N76" s="216"/>
      <c r="O76" s="216"/>
      <c r="P76" s="216"/>
      <c r="Q76" s="216"/>
      <c r="R76" s="216"/>
      <c r="S76" s="216"/>
      <c r="T76" s="216"/>
      <c r="U76" s="216"/>
      <c r="V76" s="216"/>
      <c r="W76" s="66"/>
      <c r="X76" s="64"/>
      <c r="Y76" s="66"/>
      <c r="Z76" s="64"/>
      <c r="AA76" s="20"/>
      <c r="AB76" s="20"/>
    </row>
    <row r="77" spans="2:28" ht="25.5" customHeight="1" x14ac:dyDescent="0.25">
      <c r="B77" s="20" t="s">
        <v>23</v>
      </c>
      <c r="C77" s="319">
        <f>'3. Key Variables'!B26</f>
        <v>0.1</v>
      </c>
      <c r="D77" s="101"/>
      <c r="E77" s="101"/>
      <c r="F77" s="101"/>
      <c r="G77" s="101"/>
      <c r="H77" s="101"/>
      <c r="I77" s="101"/>
      <c r="J77" s="101"/>
      <c r="K77" s="101"/>
      <c r="L77" s="101"/>
      <c r="M77" s="101"/>
      <c r="N77" s="101"/>
      <c r="O77" s="101"/>
      <c r="P77" s="101"/>
      <c r="Q77" s="66"/>
      <c r="R77" s="66"/>
      <c r="S77" s="101"/>
      <c r="T77" s="66"/>
      <c r="U77" s="66"/>
      <c r="V77" s="101"/>
      <c r="W77" s="66"/>
      <c r="X77" s="64"/>
      <c r="Y77" s="66"/>
      <c r="Z77" s="64"/>
      <c r="AA77" s="20"/>
      <c r="AB77" s="20"/>
    </row>
    <row r="78" spans="2:28" s="17" customFormat="1" ht="35.1" customHeight="1" x14ac:dyDescent="0.25">
      <c r="B78" s="102" t="s">
        <v>45</v>
      </c>
      <c r="C78" s="18"/>
      <c r="D78" s="103">
        <v>1180734702.3699999</v>
      </c>
      <c r="E78" s="103">
        <v>1389097241.72</v>
      </c>
      <c r="F78" s="103">
        <v>1334786090.79</v>
      </c>
      <c r="G78" s="103">
        <v>1673431154.0899999</v>
      </c>
      <c r="H78" s="103">
        <v>1627640555.8800001</v>
      </c>
      <c r="I78" s="103">
        <v>0</v>
      </c>
      <c r="J78" s="103">
        <v>0</v>
      </c>
      <c r="K78" s="103">
        <v>0</v>
      </c>
      <c r="L78" s="101"/>
      <c r="M78" s="101"/>
      <c r="N78" s="101"/>
      <c r="O78" s="314">
        <f>(D78*$C$77)</f>
        <v>118073470.23699999</v>
      </c>
      <c r="P78" s="314">
        <f t="shared" ref="P78:V84" si="7">(E78*$C$77)</f>
        <v>138909724.17200002</v>
      </c>
      <c r="Q78" s="314">
        <f t="shared" si="7"/>
        <v>133478609.079</v>
      </c>
      <c r="R78" s="314">
        <f t="shared" si="7"/>
        <v>167343115.40900001</v>
      </c>
      <c r="S78" s="314">
        <f t="shared" si="7"/>
        <v>162764055.58800003</v>
      </c>
      <c r="T78" s="314">
        <f t="shared" si="7"/>
        <v>0</v>
      </c>
      <c r="U78" s="314">
        <f t="shared" si="7"/>
        <v>0</v>
      </c>
      <c r="V78" s="314">
        <f t="shared" si="7"/>
        <v>0</v>
      </c>
      <c r="W78" s="65"/>
      <c r="X78" s="64"/>
      <c r="Y78" s="65"/>
      <c r="Z78" s="64"/>
      <c r="AA78" s="18"/>
      <c r="AB78" s="18"/>
    </row>
    <row r="79" spans="2:28" s="17" customFormat="1" ht="35.1" customHeight="1" x14ac:dyDescent="0.25">
      <c r="B79" s="102" t="s">
        <v>40</v>
      </c>
      <c r="C79" s="18"/>
      <c r="D79" s="103">
        <v>0</v>
      </c>
      <c r="E79" s="103">
        <v>579881000</v>
      </c>
      <c r="F79" s="103">
        <v>1695375000</v>
      </c>
      <c r="G79" s="103">
        <v>1576883000</v>
      </c>
      <c r="H79" s="103">
        <v>3309370000</v>
      </c>
      <c r="I79" s="103">
        <v>0</v>
      </c>
      <c r="J79" s="103">
        <v>0</v>
      </c>
      <c r="K79" s="103">
        <v>0</v>
      </c>
      <c r="L79" s="101"/>
      <c r="M79" s="101"/>
      <c r="N79" s="101"/>
      <c r="O79" s="314">
        <f t="shared" ref="O79:O84" si="8">(D79*$C$77)</f>
        <v>0</v>
      </c>
      <c r="P79" s="314">
        <f t="shared" si="7"/>
        <v>57988100</v>
      </c>
      <c r="Q79" s="314">
        <f t="shared" si="7"/>
        <v>169537500</v>
      </c>
      <c r="R79" s="314">
        <f t="shared" si="7"/>
        <v>157688300</v>
      </c>
      <c r="S79" s="314">
        <f t="shared" si="7"/>
        <v>330937000</v>
      </c>
      <c r="T79" s="314">
        <f t="shared" si="7"/>
        <v>0</v>
      </c>
      <c r="U79" s="314">
        <f t="shared" si="7"/>
        <v>0</v>
      </c>
      <c r="V79" s="314">
        <f t="shared" si="7"/>
        <v>0</v>
      </c>
      <c r="W79" s="65"/>
      <c r="X79" s="64"/>
      <c r="Y79" s="65"/>
      <c r="Z79" s="64"/>
      <c r="AA79" s="18"/>
      <c r="AB79" s="18"/>
    </row>
    <row r="80" spans="2:28" s="17" customFormat="1" ht="35.1" customHeight="1" x14ac:dyDescent="0.25">
      <c r="B80" s="102" t="s">
        <v>43</v>
      </c>
      <c r="C80" s="18"/>
      <c r="D80" s="103">
        <v>0</v>
      </c>
      <c r="E80" s="103">
        <v>0</v>
      </c>
      <c r="F80" s="103">
        <v>0</v>
      </c>
      <c r="G80" s="103">
        <v>3889000</v>
      </c>
      <c r="H80" s="103">
        <v>65613000</v>
      </c>
      <c r="I80" s="103">
        <v>0</v>
      </c>
      <c r="J80" s="103">
        <v>0</v>
      </c>
      <c r="K80" s="103">
        <v>0</v>
      </c>
      <c r="L80" s="101"/>
      <c r="M80" s="101"/>
      <c r="N80" s="101"/>
      <c r="O80" s="314">
        <f t="shared" si="8"/>
        <v>0</v>
      </c>
      <c r="P80" s="314">
        <f t="shared" si="7"/>
        <v>0</v>
      </c>
      <c r="Q80" s="314">
        <f t="shared" si="7"/>
        <v>0</v>
      </c>
      <c r="R80" s="314">
        <f t="shared" si="7"/>
        <v>388900</v>
      </c>
      <c r="S80" s="314">
        <f t="shared" si="7"/>
        <v>6561300</v>
      </c>
      <c r="T80" s="314">
        <f t="shared" si="7"/>
        <v>0</v>
      </c>
      <c r="U80" s="314">
        <f t="shared" si="7"/>
        <v>0</v>
      </c>
      <c r="V80" s="314">
        <f t="shared" si="7"/>
        <v>0</v>
      </c>
      <c r="W80" s="65"/>
      <c r="X80" s="64"/>
      <c r="Y80" s="65"/>
      <c r="Z80" s="64"/>
      <c r="AA80" s="18"/>
      <c r="AB80" s="18"/>
    </row>
    <row r="81" spans="2:28" s="17" customFormat="1" ht="35.1" customHeight="1" x14ac:dyDescent="0.25">
      <c r="B81" s="102" t="s">
        <v>44</v>
      </c>
      <c r="C81" s="18"/>
      <c r="D81" s="103">
        <v>0</v>
      </c>
      <c r="E81" s="103">
        <v>0</v>
      </c>
      <c r="F81" s="103">
        <v>0</v>
      </c>
      <c r="G81" s="103">
        <v>0</v>
      </c>
      <c r="H81" s="103">
        <v>26000</v>
      </c>
      <c r="I81" s="103">
        <v>0</v>
      </c>
      <c r="J81" s="103">
        <v>0</v>
      </c>
      <c r="K81" s="103">
        <v>0</v>
      </c>
      <c r="L81" s="101"/>
      <c r="M81" s="101"/>
      <c r="N81" s="101"/>
      <c r="O81" s="314">
        <f t="shared" si="8"/>
        <v>0</v>
      </c>
      <c r="P81" s="314">
        <f t="shared" si="7"/>
        <v>0</v>
      </c>
      <c r="Q81" s="314">
        <f t="shared" si="7"/>
        <v>0</v>
      </c>
      <c r="R81" s="314">
        <f t="shared" si="7"/>
        <v>0</v>
      </c>
      <c r="S81" s="314">
        <f t="shared" si="7"/>
        <v>2600</v>
      </c>
      <c r="T81" s="314">
        <f t="shared" si="7"/>
        <v>0</v>
      </c>
      <c r="U81" s="314">
        <f t="shared" si="7"/>
        <v>0</v>
      </c>
      <c r="V81" s="314">
        <f t="shared" si="7"/>
        <v>0</v>
      </c>
      <c r="W81" s="65"/>
      <c r="X81" s="64"/>
      <c r="Y81" s="65"/>
      <c r="Z81" s="64"/>
      <c r="AA81" s="18"/>
      <c r="AB81" s="18"/>
    </row>
    <row r="82" spans="2:28" s="17" customFormat="1" ht="35.1" customHeight="1" x14ac:dyDescent="0.25">
      <c r="B82" s="102" t="s">
        <v>41</v>
      </c>
      <c r="C82" s="18"/>
      <c r="D82" s="103">
        <v>0</v>
      </c>
      <c r="E82" s="103">
        <v>1888666.66666667</v>
      </c>
      <c r="F82" s="103">
        <v>1297000</v>
      </c>
      <c r="G82" s="103">
        <v>1108000</v>
      </c>
      <c r="H82" s="103">
        <v>315000</v>
      </c>
      <c r="I82" s="103">
        <v>0</v>
      </c>
      <c r="J82" s="103">
        <v>0</v>
      </c>
      <c r="K82" s="103">
        <v>0</v>
      </c>
      <c r="L82" s="101"/>
      <c r="M82" s="101"/>
      <c r="N82" s="101"/>
      <c r="O82" s="314">
        <f t="shared" si="8"/>
        <v>0</v>
      </c>
      <c r="P82" s="314">
        <f t="shared" si="7"/>
        <v>188866.66666666701</v>
      </c>
      <c r="Q82" s="314">
        <f t="shared" si="7"/>
        <v>129700</v>
      </c>
      <c r="R82" s="314">
        <f t="shared" si="7"/>
        <v>110800</v>
      </c>
      <c r="S82" s="314">
        <f t="shared" si="7"/>
        <v>31500</v>
      </c>
      <c r="T82" s="314">
        <f t="shared" si="7"/>
        <v>0</v>
      </c>
      <c r="U82" s="314">
        <f t="shared" si="7"/>
        <v>0</v>
      </c>
      <c r="V82" s="314">
        <f t="shared" si="7"/>
        <v>0</v>
      </c>
      <c r="W82" s="65"/>
      <c r="X82" s="64"/>
      <c r="Y82" s="65"/>
      <c r="Z82" s="64"/>
      <c r="AA82" s="18"/>
      <c r="AB82" s="18"/>
    </row>
    <row r="83" spans="2:28" s="17" customFormat="1" ht="35.1" customHeight="1" x14ac:dyDescent="0.25">
      <c r="B83" s="102" t="s">
        <v>42</v>
      </c>
      <c r="C83" s="18"/>
      <c r="D83" s="103">
        <v>0</v>
      </c>
      <c r="E83" s="103">
        <v>19052000</v>
      </c>
      <c r="F83" s="103">
        <v>16887000</v>
      </c>
      <c r="G83" s="103">
        <v>10378000</v>
      </c>
      <c r="H83" s="103">
        <v>10385000</v>
      </c>
      <c r="I83" s="103">
        <v>0</v>
      </c>
      <c r="J83" s="103">
        <v>0</v>
      </c>
      <c r="K83" s="103">
        <v>0</v>
      </c>
      <c r="L83" s="101"/>
      <c r="M83" s="101"/>
      <c r="N83" s="101"/>
      <c r="O83" s="314">
        <f t="shared" si="8"/>
        <v>0</v>
      </c>
      <c r="P83" s="314">
        <f t="shared" si="7"/>
        <v>1905200</v>
      </c>
      <c r="Q83" s="314">
        <f t="shared" si="7"/>
        <v>1688700</v>
      </c>
      <c r="R83" s="314">
        <f t="shared" si="7"/>
        <v>1037800</v>
      </c>
      <c r="S83" s="314">
        <f t="shared" si="7"/>
        <v>1038500</v>
      </c>
      <c r="T83" s="314">
        <f t="shared" si="7"/>
        <v>0</v>
      </c>
      <c r="U83" s="314">
        <f t="shared" si="7"/>
        <v>0</v>
      </c>
      <c r="V83" s="314">
        <f t="shared" si="7"/>
        <v>0</v>
      </c>
      <c r="W83" s="65"/>
      <c r="X83" s="64"/>
      <c r="Y83" s="65"/>
      <c r="Z83" s="64"/>
      <c r="AA83" s="18"/>
      <c r="AB83" s="18"/>
    </row>
    <row r="84" spans="2:28" s="17" customFormat="1" ht="35.1" customHeight="1" x14ac:dyDescent="0.25">
      <c r="B84" s="102" t="s">
        <v>48</v>
      </c>
      <c r="C84" s="18"/>
      <c r="D84" s="103">
        <v>0</v>
      </c>
      <c r="E84" s="103">
        <v>403173666.66666698</v>
      </c>
      <c r="F84" s="103">
        <v>377213000</v>
      </c>
      <c r="G84" s="103">
        <v>394195000</v>
      </c>
      <c r="H84" s="103">
        <v>346763000</v>
      </c>
      <c r="I84" s="103">
        <v>0</v>
      </c>
      <c r="J84" s="103">
        <v>0</v>
      </c>
      <c r="K84" s="103">
        <v>0</v>
      </c>
      <c r="L84" s="101"/>
      <c r="M84" s="101"/>
      <c r="N84" s="101"/>
      <c r="O84" s="314">
        <f t="shared" si="8"/>
        <v>0</v>
      </c>
      <c r="P84" s="314">
        <f t="shared" si="7"/>
        <v>40317366.666666701</v>
      </c>
      <c r="Q84" s="314">
        <f t="shared" si="7"/>
        <v>37721300</v>
      </c>
      <c r="R84" s="314">
        <f t="shared" si="7"/>
        <v>39419500</v>
      </c>
      <c r="S84" s="314">
        <f t="shared" si="7"/>
        <v>34676300</v>
      </c>
      <c r="T84" s="314">
        <f t="shared" si="7"/>
        <v>0</v>
      </c>
      <c r="U84" s="314">
        <f t="shared" si="7"/>
        <v>0</v>
      </c>
      <c r="V84" s="314">
        <f t="shared" si="7"/>
        <v>0</v>
      </c>
      <c r="W84" s="65"/>
      <c r="X84" s="64"/>
      <c r="Y84" s="65"/>
      <c r="Z84" s="64"/>
      <c r="AA84" s="18"/>
      <c r="AB84" s="18"/>
    </row>
    <row r="85" spans="2:28" s="17" customFormat="1" x14ac:dyDescent="0.25">
      <c r="B85" s="18"/>
      <c r="C85" s="18"/>
      <c r="D85" s="67"/>
      <c r="E85" s="67"/>
      <c r="F85" s="67"/>
      <c r="G85" s="67"/>
      <c r="H85" s="67"/>
      <c r="I85" s="67"/>
      <c r="J85" s="67"/>
      <c r="K85" s="67"/>
      <c r="L85" s="18"/>
      <c r="M85" s="18"/>
      <c r="N85" s="18"/>
      <c r="O85" s="317"/>
      <c r="P85" s="317"/>
      <c r="Q85" s="317"/>
      <c r="R85" s="318"/>
      <c r="S85" s="318"/>
      <c r="T85" s="318"/>
      <c r="U85" s="318"/>
      <c r="V85" s="318"/>
    </row>
    <row r="86" spans="2:28" s="17" customFormat="1" x14ac:dyDescent="0.25">
      <c r="B86" s="18"/>
      <c r="C86" s="18"/>
      <c r="D86" s="67"/>
      <c r="E86" s="67"/>
      <c r="F86" s="67"/>
      <c r="G86" s="67"/>
      <c r="H86" s="67"/>
      <c r="I86" s="67"/>
      <c r="J86" s="67"/>
      <c r="K86" s="67"/>
      <c r="L86" s="18"/>
      <c r="M86" s="18"/>
      <c r="N86" s="106" t="s">
        <v>127</v>
      </c>
      <c r="O86" s="316">
        <f>SUM(O78:O84)</f>
        <v>118073470.23699999</v>
      </c>
      <c r="P86" s="316">
        <f t="shared" ref="P86:V86" si="9">SUM(P78:P84)</f>
        <v>239309257.50533336</v>
      </c>
      <c r="Q86" s="316">
        <f t="shared" si="9"/>
        <v>342555809.079</v>
      </c>
      <c r="R86" s="316">
        <f t="shared" si="9"/>
        <v>365988415.40900004</v>
      </c>
      <c r="S86" s="316">
        <f t="shared" si="9"/>
        <v>536011255.58800006</v>
      </c>
      <c r="T86" s="316">
        <f t="shared" si="9"/>
        <v>0</v>
      </c>
      <c r="U86" s="316">
        <f t="shared" si="9"/>
        <v>0</v>
      </c>
      <c r="V86" s="316">
        <f t="shared" si="9"/>
        <v>0</v>
      </c>
    </row>
    <row r="87" spans="2:28" s="17" customFormat="1" x14ac:dyDescent="0.25">
      <c r="B87" s="18"/>
      <c r="C87" s="18"/>
      <c r="D87" s="67"/>
      <c r="E87" s="67"/>
      <c r="F87" s="67"/>
      <c r="G87" s="67"/>
      <c r="H87" s="67"/>
      <c r="I87" s="67"/>
      <c r="J87" s="67"/>
      <c r="K87" s="67"/>
      <c r="L87" s="18"/>
      <c r="M87" s="18"/>
      <c r="N87" s="18"/>
      <c r="O87" s="18"/>
      <c r="P87" s="18"/>
      <c r="Q87" s="18"/>
    </row>
    <row r="88" spans="2:28" s="17" customFormat="1" x14ac:dyDescent="0.25">
      <c r="B88" s="18"/>
      <c r="C88" s="18"/>
      <c r="D88" s="67"/>
      <c r="E88" s="67"/>
      <c r="F88" s="67"/>
      <c r="G88" s="67"/>
      <c r="H88" s="67"/>
      <c r="I88" s="67"/>
      <c r="J88" s="67"/>
      <c r="K88" s="67"/>
      <c r="L88" s="18"/>
      <c r="M88" s="18"/>
      <c r="N88" s="18"/>
      <c r="O88" s="18"/>
      <c r="P88" s="18"/>
      <c r="Q88" s="18"/>
    </row>
    <row r="89" spans="2:28" s="17" customFormat="1" x14ac:dyDescent="0.25">
      <c r="B89" s="18"/>
      <c r="C89" s="18"/>
      <c r="D89" s="67"/>
      <c r="E89" s="67"/>
      <c r="F89" s="67"/>
      <c r="G89" s="67"/>
      <c r="H89" s="67"/>
      <c r="I89" s="67"/>
      <c r="J89" s="67"/>
      <c r="K89" s="67"/>
      <c r="L89" s="18"/>
      <c r="M89" s="18"/>
      <c r="N89" s="18"/>
      <c r="O89" s="18"/>
      <c r="P89" s="18"/>
      <c r="Q89" s="18"/>
    </row>
    <row r="90" spans="2:28" s="17" customFormat="1" x14ac:dyDescent="0.25">
      <c r="B90" s="18"/>
      <c r="C90" s="18"/>
      <c r="D90" s="67"/>
      <c r="E90" s="67"/>
      <c r="F90" s="67"/>
      <c r="G90" s="67"/>
      <c r="H90" s="67"/>
      <c r="I90" s="67"/>
      <c r="J90" s="67"/>
      <c r="K90" s="67"/>
      <c r="L90" s="18"/>
      <c r="M90" s="18"/>
      <c r="N90" s="18"/>
      <c r="O90" s="18"/>
      <c r="P90" s="18"/>
      <c r="Q90" s="18"/>
    </row>
    <row r="91" spans="2:28" s="17" customFormat="1" x14ac:dyDescent="0.25">
      <c r="B91" s="18"/>
      <c r="C91" s="18"/>
      <c r="D91" s="67"/>
      <c r="E91" s="67"/>
      <c r="F91" s="67"/>
      <c r="G91" s="67"/>
      <c r="H91" s="67"/>
      <c r="I91" s="67"/>
      <c r="J91" s="67"/>
      <c r="K91" s="67"/>
      <c r="L91" s="18"/>
      <c r="M91" s="18"/>
      <c r="N91" s="18"/>
      <c r="O91" s="18"/>
      <c r="P91" s="18"/>
      <c r="Q91" s="18"/>
    </row>
    <row r="92" spans="2:28" s="17" customFormat="1" x14ac:dyDescent="0.25">
      <c r="B92" s="18"/>
      <c r="C92" s="18"/>
      <c r="D92" s="67"/>
      <c r="E92" s="67"/>
      <c r="F92" s="67"/>
      <c r="G92" s="67"/>
      <c r="H92" s="67"/>
      <c r="I92" s="67"/>
      <c r="J92" s="67"/>
      <c r="K92" s="67"/>
      <c r="L92" s="18"/>
      <c r="M92" s="18"/>
      <c r="N92" s="18"/>
      <c r="O92" s="18"/>
      <c r="P92" s="18"/>
      <c r="Q92" s="18"/>
    </row>
    <row r="93" spans="2:28" s="17" customFormat="1" x14ac:dyDescent="0.25">
      <c r="B93" s="18"/>
      <c r="C93" s="18"/>
      <c r="D93" s="67"/>
      <c r="E93" s="67"/>
      <c r="F93" s="67"/>
      <c r="G93" s="67"/>
      <c r="H93" s="67"/>
      <c r="I93" s="67"/>
      <c r="J93" s="67"/>
      <c r="K93" s="67"/>
      <c r="L93" s="18"/>
      <c r="M93" s="18"/>
      <c r="N93" s="18"/>
      <c r="O93" s="18"/>
      <c r="P93" s="18"/>
      <c r="Q93" s="18"/>
    </row>
    <row r="94" spans="2:28" s="17" customFormat="1" x14ac:dyDescent="0.25">
      <c r="B94" s="18"/>
      <c r="C94" s="18"/>
      <c r="D94" s="67"/>
      <c r="E94" s="67"/>
      <c r="F94" s="67"/>
      <c r="G94" s="67"/>
      <c r="H94" s="67"/>
      <c r="I94" s="67"/>
      <c r="J94" s="67"/>
      <c r="K94" s="67"/>
      <c r="L94" s="18"/>
      <c r="M94" s="18"/>
      <c r="N94" s="18"/>
      <c r="O94" s="18"/>
      <c r="P94" s="18"/>
      <c r="Q94" s="18"/>
    </row>
    <row r="95" spans="2:28" s="17" customFormat="1" x14ac:dyDescent="0.25">
      <c r="B95" s="18"/>
      <c r="C95" s="18"/>
      <c r="D95" s="67"/>
      <c r="E95" s="67"/>
      <c r="F95" s="67"/>
      <c r="G95" s="67"/>
      <c r="H95" s="67"/>
      <c r="I95" s="67"/>
      <c r="J95" s="67"/>
      <c r="K95" s="67"/>
      <c r="L95" s="18"/>
      <c r="M95" s="18"/>
      <c r="N95" s="18"/>
      <c r="O95" s="18"/>
      <c r="P95" s="18"/>
      <c r="Q95" s="18"/>
    </row>
    <row r="96" spans="2:28" s="17" customFormat="1" x14ac:dyDescent="0.25">
      <c r="B96" s="18"/>
      <c r="C96" s="18"/>
      <c r="D96" s="67"/>
      <c r="E96" s="67"/>
      <c r="F96" s="67"/>
      <c r="G96" s="67"/>
      <c r="H96" s="67"/>
      <c r="I96" s="67"/>
      <c r="J96" s="67"/>
      <c r="K96" s="67"/>
      <c r="L96" s="18"/>
      <c r="M96" s="18"/>
      <c r="N96" s="18"/>
      <c r="O96" s="18"/>
      <c r="P96" s="18"/>
      <c r="Q96" s="18"/>
    </row>
    <row r="97" spans="2:17" s="17" customFormat="1" x14ac:dyDescent="0.25">
      <c r="B97" s="18"/>
      <c r="C97" s="18"/>
      <c r="D97" s="67"/>
      <c r="E97" s="67"/>
      <c r="F97" s="67"/>
      <c r="G97" s="67"/>
      <c r="H97" s="67"/>
      <c r="I97" s="67"/>
      <c r="J97" s="67"/>
      <c r="K97" s="67"/>
      <c r="L97" s="18"/>
      <c r="M97" s="18"/>
      <c r="N97" s="18"/>
      <c r="O97" s="18"/>
      <c r="P97" s="18"/>
      <c r="Q97" s="18"/>
    </row>
    <row r="98" spans="2:17" s="17" customFormat="1" x14ac:dyDescent="0.25">
      <c r="B98" s="18"/>
      <c r="C98" s="18"/>
      <c r="D98" s="67"/>
      <c r="E98" s="67"/>
      <c r="F98" s="67"/>
      <c r="G98" s="67"/>
      <c r="H98" s="67"/>
      <c r="I98" s="67"/>
      <c r="J98" s="67"/>
      <c r="K98" s="67"/>
      <c r="L98" s="18"/>
      <c r="M98" s="18"/>
      <c r="N98" s="18"/>
      <c r="O98" s="18"/>
      <c r="P98" s="18"/>
      <c r="Q98" s="18"/>
    </row>
    <row r="99" spans="2:17" s="17" customFormat="1" x14ac:dyDescent="0.25">
      <c r="B99" s="18"/>
      <c r="C99" s="18"/>
      <c r="D99" s="67"/>
      <c r="E99" s="67"/>
      <c r="F99" s="67"/>
      <c r="G99" s="67"/>
      <c r="H99" s="67"/>
      <c r="I99" s="67"/>
      <c r="J99" s="67"/>
      <c r="K99" s="67"/>
      <c r="L99" s="18"/>
      <c r="M99" s="18"/>
      <c r="N99" s="18"/>
      <c r="O99" s="18"/>
      <c r="P99" s="18"/>
      <c r="Q99" s="18"/>
    </row>
    <row r="100" spans="2:17" s="17" customFormat="1" x14ac:dyDescent="0.25">
      <c r="B100" s="18"/>
      <c r="C100" s="18"/>
      <c r="D100" s="67"/>
      <c r="E100" s="67"/>
      <c r="F100" s="67"/>
      <c r="G100" s="67"/>
      <c r="H100" s="67"/>
      <c r="I100" s="67"/>
      <c r="J100" s="67"/>
      <c r="K100" s="67"/>
      <c r="L100" s="18"/>
      <c r="M100" s="18"/>
      <c r="N100" s="18"/>
      <c r="O100" s="18"/>
      <c r="P100" s="18"/>
      <c r="Q100" s="18"/>
    </row>
    <row r="101" spans="2:17" s="17" customFormat="1" x14ac:dyDescent="0.25">
      <c r="B101" s="18"/>
      <c r="C101" s="18"/>
      <c r="D101" s="67"/>
      <c r="E101" s="67"/>
      <c r="F101" s="67"/>
      <c r="G101" s="67"/>
      <c r="H101" s="67"/>
      <c r="I101" s="67"/>
      <c r="J101" s="67"/>
      <c r="K101" s="67"/>
      <c r="L101" s="18"/>
      <c r="M101" s="18"/>
      <c r="N101" s="18"/>
      <c r="O101" s="18"/>
      <c r="P101" s="18"/>
      <c r="Q101" s="18"/>
    </row>
    <row r="102" spans="2:17" s="17" customFormat="1" x14ac:dyDescent="0.25">
      <c r="B102" s="18"/>
      <c r="C102" s="18"/>
      <c r="D102" s="67"/>
      <c r="E102" s="67"/>
      <c r="F102" s="67"/>
      <c r="G102" s="67"/>
      <c r="H102" s="67"/>
      <c r="I102" s="67"/>
      <c r="J102" s="67"/>
      <c r="K102" s="67"/>
      <c r="L102" s="18"/>
      <c r="M102" s="18"/>
      <c r="N102" s="18"/>
      <c r="O102" s="18"/>
      <c r="P102" s="18"/>
      <c r="Q102" s="18"/>
    </row>
    <row r="103" spans="2:17" s="17" customFormat="1" x14ac:dyDescent="0.25">
      <c r="B103" s="18"/>
      <c r="C103" s="18"/>
      <c r="D103" s="67"/>
      <c r="E103" s="67"/>
      <c r="F103" s="67"/>
      <c r="G103" s="67"/>
      <c r="H103" s="67"/>
      <c r="I103" s="67"/>
      <c r="J103" s="67"/>
      <c r="K103" s="67"/>
      <c r="L103" s="18"/>
      <c r="M103" s="18"/>
      <c r="N103" s="18"/>
      <c r="O103" s="18"/>
      <c r="P103" s="18"/>
      <c r="Q103" s="18"/>
    </row>
    <row r="104" spans="2:17" s="17" customFormat="1" x14ac:dyDescent="0.25">
      <c r="B104" s="18"/>
      <c r="C104" s="18"/>
      <c r="D104" s="67"/>
      <c r="E104" s="67"/>
      <c r="F104" s="67"/>
      <c r="G104" s="67"/>
      <c r="H104" s="67"/>
      <c r="I104" s="67"/>
      <c r="J104" s="67"/>
      <c r="K104" s="67"/>
      <c r="L104" s="18"/>
      <c r="M104" s="18"/>
      <c r="N104" s="18"/>
      <c r="O104" s="18"/>
      <c r="P104" s="18"/>
      <c r="Q104" s="18"/>
    </row>
    <row r="105" spans="2:17" s="17" customFormat="1" x14ac:dyDescent="0.25">
      <c r="B105" s="18"/>
      <c r="C105" s="18"/>
      <c r="D105" s="67"/>
      <c r="E105" s="67"/>
      <c r="F105" s="67"/>
      <c r="G105" s="67"/>
      <c r="H105" s="67"/>
      <c r="I105" s="67"/>
      <c r="J105" s="67"/>
      <c r="K105" s="67"/>
      <c r="L105" s="18"/>
      <c r="M105" s="18"/>
      <c r="N105" s="18"/>
      <c r="O105" s="18"/>
      <c r="P105" s="18"/>
      <c r="Q105" s="18"/>
    </row>
    <row r="106" spans="2:17" s="17" customFormat="1" x14ac:dyDescent="0.25">
      <c r="B106" s="18"/>
      <c r="C106" s="18"/>
      <c r="D106" s="67"/>
      <c r="E106" s="67"/>
      <c r="F106" s="67"/>
      <c r="G106" s="67"/>
      <c r="H106" s="67"/>
      <c r="I106" s="67"/>
      <c r="J106" s="67"/>
      <c r="K106" s="67"/>
      <c r="L106" s="18"/>
      <c r="M106" s="18"/>
      <c r="N106" s="18"/>
      <c r="O106" s="18"/>
      <c r="P106" s="18"/>
      <c r="Q106" s="18"/>
    </row>
    <row r="107" spans="2:17" s="17" customFormat="1" x14ac:dyDescent="0.25">
      <c r="B107" s="18"/>
      <c r="C107" s="18"/>
      <c r="D107" s="67"/>
      <c r="E107" s="67"/>
      <c r="F107" s="67"/>
      <c r="G107" s="67"/>
      <c r="H107" s="67"/>
      <c r="I107" s="67"/>
      <c r="J107" s="67"/>
      <c r="K107" s="67"/>
      <c r="L107" s="18"/>
      <c r="M107" s="18"/>
      <c r="N107" s="18"/>
      <c r="O107" s="18"/>
      <c r="P107" s="18"/>
      <c r="Q107" s="18"/>
    </row>
    <row r="108" spans="2:17" s="17" customFormat="1" x14ac:dyDescent="0.25">
      <c r="B108" s="18"/>
      <c r="C108" s="18"/>
      <c r="D108" s="67"/>
      <c r="E108" s="67"/>
      <c r="F108" s="67"/>
      <c r="G108" s="67"/>
      <c r="H108" s="67"/>
      <c r="I108" s="67"/>
      <c r="J108" s="67"/>
      <c r="K108" s="67"/>
      <c r="L108" s="18"/>
      <c r="M108" s="18"/>
      <c r="N108" s="18"/>
      <c r="O108" s="18"/>
      <c r="P108" s="18"/>
      <c r="Q108" s="18"/>
    </row>
    <row r="109" spans="2:17" s="17" customFormat="1" x14ac:dyDescent="0.25">
      <c r="B109" s="18"/>
      <c r="C109" s="18"/>
      <c r="D109" s="67"/>
      <c r="E109" s="67"/>
      <c r="F109" s="67"/>
      <c r="G109" s="67"/>
      <c r="H109" s="67"/>
      <c r="I109" s="67"/>
      <c r="J109" s="67"/>
      <c r="K109" s="67"/>
      <c r="L109" s="18"/>
      <c r="M109" s="18"/>
      <c r="N109" s="18"/>
      <c r="O109" s="18"/>
      <c r="P109" s="18"/>
      <c r="Q109" s="18"/>
    </row>
    <row r="110" spans="2:17" s="17" customFormat="1" x14ac:dyDescent="0.25">
      <c r="B110" s="18"/>
      <c r="C110" s="18"/>
      <c r="D110" s="67"/>
      <c r="E110" s="67"/>
      <c r="F110" s="67"/>
      <c r="G110" s="67"/>
      <c r="H110" s="67"/>
      <c r="I110" s="67"/>
      <c r="J110" s="67"/>
      <c r="K110" s="67"/>
      <c r="L110" s="18"/>
      <c r="M110" s="18"/>
      <c r="N110" s="18"/>
      <c r="O110" s="18"/>
      <c r="P110" s="18"/>
      <c r="Q110" s="18"/>
    </row>
    <row r="111" spans="2:17" s="17" customFormat="1" x14ac:dyDescent="0.25">
      <c r="B111" s="18"/>
      <c r="C111" s="18"/>
      <c r="D111" s="67"/>
      <c r="E111" s="67"/>
      <c r="F111" s="67"/>
      <c r="G111" s="67"/>
      <c r="H111" s="67"/>
      <c r="I111" s="67"/>
      <c r="J111" s="67"/>
      <c r="K111" s="67"/>
      <c r="L111" s="18"/>
      <c r="M111" s="18"/>
      <c r="N111" s="18"/>
      <c r="O111" s="18"/>
      <c r="P111" s="18"/>
      <c r="Q111" s="18"/>
    </row>
    <row r="112" spans="2:17" s="17" customFormat="1" x14ac:dyDescent="0.25">
      <c r="B112" s="18"/>
      <c r="C112" s="18"/>
      <c r="D112" s="67"/>
      <c r="E112" s="67"/>
      <c r="F112" s="67"/>
      <c r="G112" s="67"/>
      <c r="H112" s="67"/>
      <c r="I112" s="67"/>
      <c r="J112" s="67"/>
      <c r="K112" s="67"/>
      <c r="L112" s="18"/>
      <c r="M112" s="18"/>
      <c r="N112" s="18"/>
      <c r="O112" s="18"/>
      <c r="P112" s="18"/>
      <c r="Q112" s="18"/>
    </row>
    <row r="113" spans="2:17" s="17" customFormat="1" x14ac:dyDescent="0.25">
      <c r="B113" s="18"/>
      <c r="C113" s="18"/>
      <c r="D113" s="67"/>
      <c r="E113" s="67"/>
      <c r="F113" s="67"/>
      <c r="G113" s="67"/>
      <c r="H113" s="67"/>
      <c r="I113" s="67"/>
      <c r="J113" s="67"/>
      <c r="K113" s="67"/>
      <c r="L113" s="18"/>
      <c r="M113" s="18"/>
      <c r="N113" s="18"/>
      <c r="O113" s="18"/>
      <c r="P113" s="18"/>
      <c r="Q113" s="18"/>
    </row>
    <row r="114" spans="2:17" s="17" customFormat="1" x14ac:dyDescent="0.25">
      <c r="B114" s="18"/>
      <c r="C114" s="18"/>
      <c r="D114" s="67"/>
      <c r="E114" s="67"/>
      <c r="F114" s="67"/>
      <c r="G114" s="67"/>
      <c r="H114" s="67"/>
      <c r="I114" s="67"/>
      <c r="J114" s="67"/>
      <c r="K114" s="67"/>
      <c r="L114" s="18"/>
      <c r="M114" s="18"/>
      <c r="N114" s="18"/>
      <c r="O114" s="18"/>
      <c r="P114" s="18"/>
      <c r="Q114" s="18"/>
    </row>
    <row r="115" spans="2:17" s="17" customFormat="1" x14ac:dyDescent="0.25">
      <c r="B115" s="18"/>
      <c r="C115" s="18"/>
      <c r="D115" s="67"/>
      <c r="E115" s="67"/>
      <c r="F115" s="67"/>
      <c r="G115" s="67"/>
      <c r="H115" s="67"/>
      <c r="I115" s="67"/>
      <c r="J115" s="67"/>
      <c r="K115" s="67"/>
      <c r="L115" s="18"/>
      <c r="M115" s="18"/>
      <c r="N115" s="18"/>
      <c r="O115" s="18"/>
      <c r="P115" s="18"/>
      <c r="Q115" s="18"/>
    </row>
    <row r="116" spans="2:17" s="17" customFormat="1" x14ac:dyDescent="0.25">
      <c r="D116" s="19"/>
      <c r="E116" s="19"/>
      <c r="F116" s="19"/>
      <c r="G116" s="19"/>
      <c r="H116" s="19"/>
      <c r="I116" s="19"/>
      <c r="J116" s="19"/>
      <c r="K116" s="19"/>
    </row>
    <row r="117" spans="2:17" s="17" customFormat="1" x14ac:dyDescent="0.25">
      <c r="D117" s="19"/>
      <c r="E117" s="19"/>
      <c r="F117" s="19"/>
      <c r="G117" s="19"/>
      <c r="H117" s="19"/>
      <c r="I117" s="19"/>
      <c r="J117" s="19"/>
      <c r="K117" s="19"/>
    </row>
    <row r="118" spans="2:17" s="17" customFormat="1" x14ac:dyDescent="0.25">
      <c r="D118" s="19"/>
      <c r="E118" s="19"/>
      <c r="F118" s="19"/>
      <c r="G118" s="19"/>
      <c r="H118" s="19"/>
      <c r="I118" s="19"/>
      <c r="J118" s="19"/>
      <c r="K118" s="19"/>
    </row>
    <row r="119" spans="2:17" s="17" customFormat="1" x14ac:dyDescent="0.25">
      <c r="D119" s="19"/>
      <c r="E119" s="19"/>
      <c r="F119" s="19"/>
      <c r="G119" s="19"/>
      <c r="H119" s="19"/>
      <c r="I119" s="19"/>
      <c r="J119" s="19"/>
      <c r="K119" s="19"/>
    </row>
    <row r="120" spans="2:17" s="17" customFormat="1" x14ac:dyDescent="0.25">
      <c r="D120" s="19"/>
      <c r="E120" s="19"/>
      <c r="F120" s="19"/>
      <c r="G120" s="19"/>
      <c r="H120" s="19"/>
      <c r="I120" s="19"/>
      <c r="J120" s="19"/>
      <c r="K120" s="19"/>
    </row>
    <row r="121" spans="2:17" s="17" customFormat="1" x14ac:dyDescent="0.25">
      <c r="D121" s="19"/>
      <c r="E121" s="19"/>
      <c r="F121" s="19"/>
      <c r="G121" s="19"/>
      <c r="H121" s="19"/>
      <c r="I121" s="19"/>
      <c r="J121" s="19"/>
      <c r="K121" s="19"/>
    </row>
    <row r="122" spans="2:17" s="17" customFormat="1" x14ac:dyDescent="0.25">
      <c r="D122" s="19"/>
      <c r="E122" s="19"/>
      <c r="F122" s="19"/>
      <c r="G122" s="19"/>
      <c r="H122" s="19"/>
      <c r="I122" s="19"/>
      <c r="J122" s="19"/>
      <c r="K122" s="19"/>
    </row>
    <row r="123" spans="2:17" s="17" customFormat="1" x14ac:dyDescent="0.25">
      <c r="D123" s="19"/>
      <c r="E123" s="19"/>
      <c r="F123" s="19"/>
      <c r="G123" s="19"/>
      <c r="H123" s="19"/>
      <c r="I123" s="19"/>
      <c r="J123" s="19"/>
      <c r="K123" s="19"/>
    </row>
    <row r="124" spans="2:17" s="17" customFormat="1" x14ac:dyDescent="0.25">
      <c r="D124" s="19"/>
      <c r="E124" s="19"/>
      <c r="F124" s="19"/>
      <c r="G124" s="19"/>
      <c r="H124" s="19"/>
      <c r="I124" s="19"/>
      <c r="J124" s="19"/>
      <c r="K124" s="19"/>
    </row>
    <row r="125" spans="2:17" s="17" customFormat="1" x14ac:dyDescent="0.25">
      <c r="D125" s="19"/>
      <c r="E125" s="19"/>
      <c r="F125" s="19"/>
      <c r="G125" s="19"/>
      <c r="H125" s="19"/>
      <c r="I125" s="19"/>
      <c r="J125" s="19"/>
      <c r="K125" s="19"/>
    </row>
    <row r="126" spans="2:17" s="17" customFormat="1" x14ac:dyDescent="0.25">
      <c r="D126" s="19"/>
      <c r="E126" s="19"/>
      <c r="F126" s="19"/>
      <c r="G126" s="19"/>
      <c r="H126" s="19"/>
      <c r="I126" s="19"/>
      <c r="J126" s="19"/>
      <c r="K126" s="19"/>
    </row>
    <row r="127" spans="2:17" s="17" customFormat="1" x14ac:dyDescent="0.25">
      <c r="D127" s="19"/>
      <c r="E127" s="19"/>
      <c r="F127" s="19"/>
      <c r="G127" s="19"/>
      <c r="H127" s="19"/>
      <c r="I127" s="19"/>
      <c r="J127" s="19"/>
      <c r="K127" s="19"/>
    </row>
    <row r="128" spans="2:17" s="17" customFormat="1" x14ac:dyDescent="0.25">
      <c r="D128" s="19"/>
      <c r="E128" s="19"/>
      <c r="F128" s="19"/>
      <c r="G128" s="19"/>
      <c r="H128" s="19"/>
      <c r="I128" s="19"/>
      <c r="J128" s="19"/>
      <c r="K128" s="19"/>
    </row>
    <row r="129" spans="4:11" s="17" customFormat="1" x14ac:dyDescent="0.25">
      <c r="D129" s="19"/>
      <c r="E129" s="19"/>
      <c r="F129" s="19"/>
      <c r="G129" s="19"/>
      <c r="H129" s="19"/>
      <c r="I129" s="19"/>
      <c r="J129" s="19"/>
      <c r="K129" s="19"/>
    </row>
    <row r="130" spans="4:11" s="17" customFormat="1" x14ac:dyDescent="0.25">
      <c r="D130" s="19"/>
      <c r="E130" s="19"/>
      <c r="F130" s="19"/>
      <c r="G130" s="19"/>
      <c r="H130" s="19"/>
      <c r="I130" s="19"/>
      <c r="J130" s="19"/>
      <c r="K130" s="19"/>
    </row>
    <row r="131" spans="4:11" s="17" customFormat="1" x14ac:dyDescent="0.25">
      <c r="D131" s="19"/>
      <c r="E131" s="19"/>
      <c r="F131" s="19"/>
      <c r="G131" s="19"/>
      <c r="H131" s="19"/>
      <c r="I131" s="19"/>
      <c r="J131" s="19"/>
      <c r="K131" s="19"/>
    </row>
    <row r="132" spans="4:11" s="17" customFormat="1" x14ac:dyDescent="0.25">
      <c r="D132" s="19"/>
      <c r="E132" s="19"/>
      <c r="F132" s="19"/>
      <c r="G132" s="19"/>
      <c r="H132" s="19"/>
      <c r="I132" s="19"/>
      <c r="J132" s="19"/>
      <c r="K132" s="19"/>
    </row>
    <row r="133" spans="4:11" s="17" customFormat="1" x14ac:dyDescent="0.25">
      <c r="D133" s="19"/>
      <c r="E133" s="19"/>
      <c r="F133" s="19"/>
      <c r="G133" s="19"/>
      <c r="H133" s="19"/>
      <c r="I133" s="19"/>
      <c r="J133" s="19"/>
      <c r="K133" s="19"/>
    </row>
    <row r="134" spans="4:11" s="17" customFormat="1" x14ac:dyDescent="0.25">
      <c r="D134" s="19"/>
      <c r="E134" s="19"/>
      <c r="F134" s="19"/>
      <c r="G134" s="19"/>
      <c r="H134" s="19"/>
      <c r="I134" s="19"/>
      <c r="J134" s="19"/>
      <c r="K134" s="19"/>
    </row>
    <row r="135" spans="4:11" s="17" customFormat="1" x14ac:dyDescent="0.25">
      <c r="D135" s="19"/>
      <c r="E135" s="19"/>
      <c r="F135" s="19"/>
      <c r="G135" s="19"/>
      <c r="H135" s="19"/>
      <c r="I135" s="19"/>
      <c r="J135" s="19"/>
      <c r="K135" s="19"/>
    </row>
    <row r="136" spans="4:11" s="17" customFormat="1" x14ac:dyDescent="0.25">
      <c r="D136" s="19"/>
      <c r="E136" s="19"/>
      <c r="F136" s="19"/>
      <c r="G136" s="19"/>
      <c r="H136" s="19"/>
      <c r="I136" s="19"/>
      <c r="J136" s="19"/>
      <c r="K136" s="19"/>
    </row>
    <row r="137" spans="4:11" s="17" customFormat="1" x14ac:dyDescent="0.25">
      <c r="D137" s="19"/>
      <c r="E137" s="19"/>
      <c r="F137" s="19"/>
      <c r="G137" s="19"/>
      <c r="H137" s="19"/>
      <c r="I137" s="19"/>
      <c r="J137" s="19"/>
      <c r="K137" s="19"/>
    </row>
    <row r="138" spans="4:11" s="17" customFormat="1" x14ac:dyDescent="0.25">
      <c r="D138" s="19"/>
      <c r="E138" s="19"/>
      <c r="F138" s="19"/>
      <c r="G138" s="19"/>
      <c r="H138" s="19"/>
      <c r="I138" s="19"/>
      <c r="J138" s="19"/>
      <c r="K138" s="19"/>
    </row>
    <row r="139" spans="4:11" s="17" customFormat="1" x14ac:dyDescent="0.25">
      <c r="D139" s="19"/>
      <c r="E139" s="19"/>
      <c r="F139" s="19"/>
      <c r="G139" s="19"/>
      <c r="H139" s="19"/>
      <c r="I139" s="19"/>
      <c r="J139" s="19"/>
      <c r="K139" s="19"/>
    </row>
    <row r="140" spans="4:11" s="17" customFormat="1" x14ac:dyDescent="0.25">
      <c r="D140" s="19"/>
      <c r="E140" s="19"/>
      <c r="F140" s="19"/>
      <c r="G140" s="19"/>
      <c r="H140" s="19"/>
      <c r="I140" s="19"/>
      <c r="J140" s="19"/>
      <c r="K140" s="19"/>
    </row>
    <row r="141" spans="4:11" s="17" customFormat="1" x14ac:dyDescent="0.25">
      <c r="D141" s="19"/>
      <c r="E141" s="19"/>
      <c r="F141" s="19"/>
      <c r="G141" s="19"/>
      <c r="H141" s="19"/>
      <c r="I141" s="19"/>
      <c r="J141" s="19"/>
      <c r="K141" s="19"/>
    </row>
    <row r="142" spans="4:11" s="17" customFormat="1" x14ac:dyDescent="0.25">
      <c r="D142" s="19"/>
      <c r="E142" s="19"/>
      <c r="F142" s="19"/>
      <c r="G142" s="19"/>
      <c r="H142" s="19"/>
      <c r="I142" s="19"/>
      <c r="J142" s="19"/>
      <c r="K142" s="19"/>
    </row>
    <row r="143" spans="4:11" s="17" customFormat="1" x14ac:dyDescent="0.25">
      <c r="D143" s="19"/>
      <c r="E143" s="19"/>
      <c r="F143" s="19"/>
      <c r="G143" s="19"/>
      <c r="H143" s="19"/>
      <c r="I143" s="19"/>
      <c r="J143" s="19"/>
      <c r="K143" s="19"/>
    </row>
    <row r="144" spans="4:11" s="17" customFormat="1" x14ac:dyDescent="0.25">
      <c r="D144" s="19"/>
      <c r="E144" s="19"/>
      <c r="F144" s="19"/>
      <c r="G144" s="19"/>
      <c r="H144" s="19"/>
      <c r="I144" s="19"/>
      <c r="J144" s="19"/>
      <c r="K144" s="19"/>
    </row>
    <row r="145" spans="4:11" s="17" customFormat="1" x14ac:dyDescent="0.25">
      <c r="D145" s="19"/>
      <c r="E145" s="19"/>
      <c r="F145" s="19"/>
      <c r="G145" s="19"/>
      <c r="H145" s="19"/>
      <c r="I145" s="19"/>
      <c r="J145" s="19"/>
      <c r="K145" s="19"/>
    </row>
    <row r="146" spans="4:11" s="17" customFormat="1" x14ac:dyDescent="0.25">
      <c r="D146" s="19"/>
      <c r="E146" s="19"/>
      <c r="F146" s="19"/>
      <c r="G146" s="19"/>
      <c r="H146" s="19"/>
      <c r="I146" s="19"/>
      <c r="J146" s="19"/>
      <c r="K146" s="19"/>
    </row>
    <row r="147" spans="4:11" s="17" customFormat="1" x14ac:dyDescent="0.25">
      <c r="D147" s="19"/>
      <c r="E147" s="19"/>
      <c r="F147" s="19"/>
      <c r="G147" s="19"/>
      <c r="H147" s="19"/>
      <c r="I147" s="19"/>
      <c r="J147" s="19"/>
      <c r="K147" s="19"/>
    </row>
    <row r="148" spans="4:11" s="17" customFormat="1" x14ac:dyDescent="0.25">
      <c r="D148" s="19"/>
      <c r="E148" s="19"/>
      <c r="F148" s="19"/>
      <c r="G148" s="19"/>
      <c r="H148" s="19"/>
      <c r="I148" s="19"/>
      <c r="J148" s="19"/>
      <c r="K148" s="19"/>
    </row>
    <row r="149" spans="4:11" s="17" customFormat="1" x14ac:dyDescent="0.25">
      <c r="D149" s="19"/>
      <c r="E149" s="19"/>
      <c r="F149" s="19"/>
      <c r="G149" s="19"/>
      <c r="H149" s="19"/>
      <c r="I149" s="19"/>
      <c r="J149" s="19"/>
      <c r="K149" s="19"/>
    </row>
    <row r="150" spans="4:11" s="17" customFormat="1" x14ac:dyDescent="0.25">
      <c r="D150" s="19"/>
      <c r="E150" s="19"/>
      <c r="F150" s="19"/>
      <c r="G150" s="19"/>
      <c r="H150" s="19"/>
      <c r="I150" s="19"/>
      <c r="J150" s="19"/>
      <c r="K150" s="19"/>
    </row>
    <row r="151" spans="4:11" s="17" customFormat="1" x14ac:dyDescent="0.25">
      <c r="D151" s="19"/>
      <c r="E151" s="19"/>
      <c r="F151" s="19"/>
      <c r="G151" s="19"/>
      <c r="H151" s="19"/>
      <c r="I151" s="19"/>
      <c r="J151" s="19"/>
      <c r="K151" s="19"/>
    </row>
    <row r="152" spans="4:11" s="17" customFormat="1" x14ac:dyDescent="0.25">
      <c r="D152" s="19"/>
      <c r="E152" s="19"/>
      <c r="F152" s="19"/>
      <c r="G152" s="19"/>
      <c r="H152" s="19"/>
      <c r="I152" s="19"/>
      <c r="J152" s="19"/>
      <c r="K152" s="19"/>
    </row>
    <row r="153" spans="4:11" s="17" customFormat="1" x14ac:dyDescent="0.25">
      <c r="D153" s="19"/>
      <c r="E153" s="19"/>
      <c r="F153" s="19"/>
      <c r="G153" s="19"/>
      <c r="H153" s="19"/>
      <c r="I153" s="19"/>
      <c r="J153" s="19"/>
      <c r="K153" s="19"/>
    </row>
    <row r="154" spans="4:11" s="17" customFormat="1" x14ac:dyDescent="0.25">
      <c r="D154" s="19"/>
      <c r="E154" s="19"/>
      <c r="F154" s="19"/>
      <c r="G154" s="19"/>
      <c r="H154" s="19"/>
      <c r="I154" s="19"/>
      <c r="J154" s="19"/>
      <c r="K154" s="19"/>
    </row>
    <row r="155" spans="4:11" s="17" customFormat="1" x14ac:dyDescent="0.25">
      <c r="D155" s="19"/>
      <c r="E155" s="19"/>
      <c r="F155" s="19"/>
      <c r="G155" s="19"/>
      <c r="H155" s="19"/>
      <c r="I155" s="19"/>
      <c r="J155" s="19"/>
      <c r="K155" s="19"/>
    </row>
    <row r="156" spans="4:11" s="17" customFormat="1" x14ac:dyDescent="0.25">
      <c r="D156" s="19"/>
      <c r="E156" s="19"/>
      <c r="F156" s="19"/>
      <c r="G156" s="19"/>
      <c r="H156" s="19"/>
      <c r="I156" s="19"/>
      <c r="J156" s="19"/>
      <c r="K156" s="19"/>
    </row>
    <row r="157" spans="4:11" s="17" customFormat="1" x14ac:dyDescent="0.25">
      <c r="D157" s="19"/>
      <c r="E157" s="19"/>
      <c r="F157" s="19"/>
      <c r="G157" s="19"/>
      <c r="H157" s="19"/>
      <c r="I157" s="19"/>
      <c r="J157" s="19"/>
      <c r="K157" s="19"/>
    </row>
    <row r="158" spans="4:11" s="17" customFormat="1" x14ac:dyDescent="0.25">
      <c r="D158" s="19"/>
      <c r="E158" s="19"/>
      <c r="F158" s="19"/>
      <c r="G158" s="19"/>
      <c r="H158" s="19"/>
      <c r="I158" s="19"/>
      <c r="J158" s="19"/>
      <c r="K158" s="19"/>
    </row>
    <row r="159" spans="4:11" s="17" customFormat="1" x14ac:dyDescent="0.25">
      <c r="D159" s="19"/>
      <c r="E159" s="19"/>
      <c r="F159" s="19"/>
      <c r="G159" s="19"/>
      <c r="H159" s="19"/>
      <c r="I159" s="19"/>
      <c r="J159" s="19"/>
      <c r="K159" s="19"/>
    </row>
    <row r="160" spans="4:11" s="17" customFormat="1" x14ac:dyDescent="0.25">
      <c r="D160" s="19"/>
      <c r="E160" s="19"/>
      <c r="F160" s="19"/>
      <c r="G160" s="19"/>
      <c r="H160" s="19"/>
      <c r="I160" s="19"/>
      <c r="J160" s="19"/>
      <c r="K160" s="19"/>
    </row>
    <row r="161" spans="4:11" s="17" customFormat="1" x14ac:dyDescent="0.25">
      <c r="D161" s="19"/>
      <c r="E161" s="19"/>
      <c r="F161" s="19"/>
      <c r="G161" s="19"/>
      <c r="H161" s="19"/>
      <c r="I161" s="19"/>
      <c r="J161" s="19"/>
      <c r="K161" s="19"/>
    </row>
    <row r="162" spans="4:11" s="17" customFormat="1" x14ac:dyDescent="0.25">
      <c r="D162" s="19"/>
      <c r="E162" s="19"/>
      <c r="F162" s="19"/>
      <c r="G162" s="19"/>
      <c r="H162" s="19"/>
      <c r="I162" s="19"/>
      <c r="J162" s="19"/>
      <c r="K162" s="19"/>
    </row>
    <row r="163" spans="4:11" s="17" customFormat="1" x14ac:dyDescent="0.25">
      <c r="D163" s="19"/>
      <c r="E163" s="19"/>
      <c r="F163" s="19"/>
      <c r="G163" s="19"/>
      <c r="H163" s="19"/>
      <c r="I163" s="19"/>
      <c r="J163" s="19"/>
      <c r="K163" s="19"/>
    </row>
    <row r="164" spans="4:11" s="17" customFormat="1" x14ac:dyDescent="0.25">
      <c r="D164" s="19"/>
      <c r="E164" s="19"/>
      <c r="F164" s="19"/>
      <c r="G164" s="19"/>
      <c r="H164" s="19"/>
      <c r="I164" s="19"/>
      <c r="J164" s="19"/>
      <c r="K164" s="19"/>
    </row>
    <row r="165" spans="4:11" s="17" customFormat="1" x14ac:dyDescent="0.25">
      <c r="D165" s="19"/>
      <c r="E165" s="19"/>
      <c r="F165" s="19"/>
      <c r="G165" s="19"/>
      <c r="H165" s="19"/>
      <c r="I165" s="19"/>
      <c r="J165" s="19"/>
      <c r="K165" s="19"/>
    </row>
    <row r="166" spans="4:11" s="17" customFormat="1" x14ac:dyDescent="0.25">
      <c r="D166" s="19"/>
      <c r="E166" s="19"/>
      <c r="F166" s="19"/>
      <c r="G166" s="19"/>
      <c r="H166" s="19"/>
      <c r="I166" s="19"/>
      <c r="J166" s="19"/>
      <c r="K166" s="19"/>
    </row>
    <row r="167" spans="4:11" s="17" customFormat="1" x14ac:dyDescent="0.25">
      <c r="D167" s="19"/>
      <c r="E167" s="19"/>
      <c r="F167" s="19"/>
      <c r="G167" s="19"/>
      <c r="H167" s="19"/>
      <c r="I167" s="19"/>
      <c r="J167" s="19"/>
      <c r="K167" s="19"/>
    </row>
    <row r="168" spans="4:11" s="17" customFormat="1" x14ac:dyDescent="0.25">
      <c r="D168" s="19"/>
      <c r="E168" s="19"/>
      <c r="F168" s="19"/>
      <c r="G168" s="19"/>
      <c r="H168" s="19"/>
      <c r="I168" s="19"/>
      <c r="J168" s="19"/>
      <c r="K168" s="19"/>
    </row>
    <row r="169" spans="4:11" s="17" customFormat="1" x14ac:dyDescent="0.25">
      <c r="D169" s="19"/>
      <c r="E169" s="19"/>
      <c r="F169" s="19"/>
      <c r="G169" s="19"/>
      <c r="H169" s="19"/>
      <c r="I169" s="19"/>
      <c r="J169" s="19"/>
      <c r="K169" s="19"/>
    </row>
    <row r="170" spans="4:11" s="17" customFormat="1" x14ac:dyDescent="0.25">
      <c r="D170" s="19"/>
      <c r="E170" s="19"/>
      <c r="F170" s="19"/>
      <c r="G170" s="19"/>
      <c r="H170" s="19"/>
      <c r="I170" s="19"/>
      <c r="J170" s="19"/>
      <c r="K170" s="19"/>
    </row>
    <row r="171" spans="4:11" s="17" customFormat="1" x14ac:dyDescent="0.25">
      <c r="D171" s="19"/>
      <c r="E171" s="19"/>
      <c r="F171" s="19"/>
      <c r="G171" s="19"/>
      <c r="H171" s="19"/>
      <c r="I171" s="19"/>
      <c r="J171" s="19"/>
      <c r="K171" s="19"/>
    </row>
    <row r="172" spans="4:11" s="17" customFormat="1" x14ac:dyDescent="0.25">
      <c r="D172" s="19"/>
      <c r="E172" s="19"/>
      <c r="F172" s="19"/>
      <c r="G172" s="19"/>
      <c r="H172" s="19"/>
      <c r="I172" s="19"/>
      <c r="J172" s="19"/>
      <c r="K172" s="19"/>
    </row>
    <row r="173" spans="4:11" s="17" customFormat="1" x14ac:dyDescent="0.25">
      <c r="D173" s="19"/>
      <c r="E173" s="19"/>
      <c r="F173" s="19"/>
      <c r="G173" s="19"/>
      <c r="H173" s="19"/>
      <c r="I173" s="19"/>
      <c r="J173" s="19"/>
      <c r="K173" s="19"/>
    </row>
    <row r="174" spans="4:11" s="17" customFormat="1" x14ac:dyDescent="0.25">
      <c r="D174" s="19"/>
      <c r="E174" s="19"/>
      <c r="F174" s="19"/>
      <c r="G174" s="19"/>
      <c r="H174" s="19"/>
      <c r="I174" s="19"/>
      <c r="J174" s="19"/>
      <c r="K174" s="19"/>
    </row>
    <row r="175" spans="4:11" s="17" customFormat="1" x14ac:dyDescent="0.25">
      <c r="D175" s="19"/>
      <c r="E175" s="19"/>
      <c r="F175" s="19"/>
      <c r="G175" s="19"/>
      <c r="H175" s="19"/>
      <c r="I175" s="19"/>
      <c r="J175" s="19"/>
      <c r="K175" s="19"/>
    </row>
    <row r="176" spans="4:11" s="17" customFormat="1" x14ac:dyDescent="0.25">
      <c r="D176" s="19"/>
      <c r="E176" s="19"/>
      <c r="F176" s="19"/>
      <c r="G176" s="19"/>
      <c r="H176" s="19"/>
      <c r="I176" s="19"/>
      <c r="J176" s="19"/>
      <c r="K176" s="19"/>
    </row>
    <row r="177" spans="4:11" s="17" customFormat="1" x14ac:dyDescent="0.25">
      <c r="D177" s="19"/>
      <c r="E177" s="19"/>
      <c r="F177" s="19"/>
      <c r="G177" s="19"/>
      <c r="H177" s="19"/>
      <c r="I177" s="19"/>
      <c r="J177" s="19"/>
      <c r="K177" s="19"/>
    </row>
    <row r="178" spans="4:11" s="17" customFormat="1" x14ac:dyDescent="0.25">
      <c r="D178" s="19"/>
      <c r="E178" s="19"/>
      <c r="F178" s="19"/>
      <c r="G178" s="19"/>
      <c r="H178" s="19"/>
      <c r="I178" s="19"/>
      <c r="J178" s="19"/>
      <c r="K178" s="19"/>
    </row>
    <row r="179" spans="4:11" s="17" customFormat="1" x14ac:dyDescent="0.25">
      <c r="D179" s="19"/>
      <c r="E179" s="19"/>
      <c r="F179" s="19"/>
      <c r="G179" s="19"/>
      <c r="H179" s="19"/>
      <c r="I179" s="19"/>
      <c r="J179" s="19"/>
      <c r="K179" s="19"/>
    </row>
    <row r="180" spans="4:11" s="17" customFormat="1" x14ac:dyDescent="0.25">
      <c r="D180" s="19"/>
      <c r="E180" s="19"/>
      <c r="F180" s="19"/>
      <c r="G180" s="19"/>
      <c r="H180" s="19"/>
      <c r="I180" s="19"/>
      <c r="J180" s="19"/>
      <c r="K180" s="19"/>
    </row>
    <row r="181" spans="4:11" s="17" customFormat="1" x14ac:dyDescent="0.25">
      <c r="D181" s="19"/>
      <c r="E181" s="19"/>
      <c r="F181" s="19"/>
      <c r="G181" s="19"/>
      <c r="H181" s="19"/>
      <c r="I181" s="19"/>
      <c r="J181" s="19"/>
      <c r="K181" s="19"/>
    </row>
    <row r="182" spans="4:11" s="17" customFormat="1" x14ac:dyDescent="0.25">
      <c r="D182" s="19"/>
      <c r="E182" s="19"/>
      <c r="F182" s="19"/>
      <c r="G182" s="19"/>
      <c r="H182" s="19"/>
      <c r="I182" s="19"/>
      <c r="J182" s="19"/>
      <c r="K182" s="19"/>
    </row>
    <row r="183" spans="4:11" s="17" customFormat="1" x14ac:dyDescent="0.25">
      <c r="D183" s="19"/>
      <c r="E183" s="19"/>
      <c r="F183" s="19"/>
      <c r="G183" s="19"/>
      <c r="H183" s="19"/>
      <c r="I183" s="19"/>
      <c r="J183" s="19"/>
      <c r="K183" s="19"/>
    </row>
    <row r="184" spans="4:11" s="17" customFormat="1" x14ac:dyDescent="0.25">
      <c r="D184" s="19"/>
      <c r="E184" s="19"/>
      <c r="F184" s="19"/>
      <c r="G184" s="19"/>
      <c r="H184" s="19"/>
      <c r="I184" s="19"/>
      <c r="J184" s="19"/>
      <c r="K184" s="19"/>
    </row>
    <row r="185" spans="4:11" s="17" customFormat="1" x14ac:dyDescent="0.25">
      <c r="D185" s="19"/>
      <c r="E185" s="19"/>
      <c r="F185" s="19"/>
      <c r="G185" s="19"/>
      <c r="H185" s="19"/>
      <c r="I185" s="19"/>
      <c r="J185" s="19"/>
      <c r="K185" s="19"/>
    </row>
    <row r="186" spans="4:11" s="17" customFormat="1" x14ac:dyDescent="0.25">
      <c r="D186" s="19"/>
      <c r="E186" s="19"/>
      <c r="F186" s="19"/>
      <c r="G186" s="19"/>
      <c r="H186" s="19"/>
      <c r="I186" s="19"/>
      <c r="J186" s="19"/>
      <c r="K186" s="19"/>
    </row>
    <row r="187" spans="4:11" s="17" customFormat="1" x14ac:dyDescent="0.25">
      <c r="D187" s="19"/>
      <c r="E187" s="19"/>
      <c r="F187" s="19"/>
      <c r="G187" s="19"/>
      <c r="H187" s="19"/>
      <c r="I187" s="19"/>
      <c r="J187" s="19"/>
      <c r="K187" s="19"/>
    </row>
    <row r="188" spans="4:11" s="17" customFormat="1" x14ac:dyDescent="0.25">
      <c r="D188" s="19"/>
      <c r="E188" s="19"/>
      <c r="F188" s="19"/>
      <c r="G188" s="19"/>
      <c r="H188" s="19"/>
      <c r="I188" s="19"/>
      <c r="J188" s="19"/>
      <c r="K188" s="19"/>
    </row>
    <row r="189" spans="4:11" s="17" customFormat="1" x14ac:dyDescent="0.25">
      <c r="D189" s="19"/>
      <c r="E189" s="19"/>
      <c r="F189" s="19"/>
      <c r="G189" s="19"/>
      <c r="H189" s="19"/>
      <c r="I189" s="19"/>
      <c r="J189" s="19"/>
      <c r="K189" s="19"/>
    </row>
    <row r="190" spans="4:11" s="17" customFormat="1" x14ac:dyDescent="0.25">
      <c r="D190" s="19"/>
      <c r="E190" s="19"/>
      <c r="F190" s="19"/>
      <c r="G190" s="19"/>
      <c r="H190" s="19"/>
      <c r="I190" s="19"/>
      <c r="J190" s="19"/>
      <c r="K190" s="19"/>
    </row>
    <row r="191" spans="4:11" s="17" customFormat="1" x14ac:dyDescent="0.25">
      <c r="D191" s="19"/>
      <c r="E191" s="19"/>
      <c r="F191" s="19"/>
      <c r="G191" s="19"/>
      <c r="H191" s="19"/>
      <c r="I191" s="19"/>
      <c r="J191" s="19"/>
      <c r="K191" s="19"/>
    </row>
    <row r="192" spans="4:11" s="17" customFormat="1" x14ac:dyDescent="0.25">
      <c r="D192" s="19"/>
      <c r="E192" s="19"/>
      <c r="F192" s="19"/>
      <c r="G192" s="19"/>
      <c r="H192" s="19"/>
      <c r="I192" s="19"/>
      <c r="J192" s="19"/>
      <c r="K192" s="19"/>
    </row>
    <row r="193" spans="4:11" s="17" customFormat="1" x14ac:dyDescent="0.25">
      <c r="D193" s="19"/>
      <c r="E193" s="19"/>
      <c r="F193" s="19"/>
      <c r="G193" s="19"/>
      <c r="H193" s="19"/>
      <c r="I193" s="19"/>
      <c r="J193" s="19"/>
      <c r="K193" s="19"/>
    </row>
    <row r="194" spans="4:11" s="17" customFormat="1" x14ac:dyDescent="0.25">
      <c r="D194" s="19"/>
      <c r="E194" s="19"/>
      <c r="F194" s="19"/>
      <c r="G194" s="19"/>
      <c r="H194" s="19"/>
      <c r="I194" s="19"/>
      <c r="J194" s="19"/>
      <c r="K194" s="19"/>
    </row>
    <row r="195" spans="4:11" s="17" customFormat="1" x14ac:dyDescent="0.25">
      <c r="D195" s="19"/>
      <c r="E195" s="19"/>
      <c r="F195" s="19"/>
      <c r="G195" s="19"/>
      <c r="H195" s="19"/>
      <c r="I195" s="19"/>
      <c r="J195" s="19"/>
      <c r="K195" s="19"/>
    </row>
    <row r="196" spans="4:11" s="17" customFormat="1" x14ac:dyDescent="0.25">
      <c r="D196" s="19"/>
      <c r="E196" s="19"/>
      <c r="F196" s="19"/>
      <c r="G196" s="19"/>
      <c r="H196" s="19"/>
      <c r="I196" s="19"/>
      <c r="J196" s="19"/>
      <c r="K196" s="19"/>
    </row>
    <row r="197" spans="4:11" s="17" customFormat="1" x14ac:dyDescent="0.25">
      <c r="D197" s="19"/>
      <c r="E197" s="19"/>
      <c r="F197" s="19"/>
      <c r="G197" s="19"/>
      <c r="H197" s="19"/>
      <c r="I197" s="19"/>
      <c r="J197" s="19"/>
      <c r="K197" s="19"/>
    </row>
    <row r="198" spans="4:11" s="17" customFormat="1" x14ac:dyDescent="0.25">
      <c r="D198" s="19"/>
      <c r="E198" s="19"/>
      <c r="F198" s="19"/>
      <c r="G198" s="19"/>
      <c r="H198" s="19"/>
      <c r="I198" s="19"/>
      <c r="J198" s="19"/>
      <c r="K198" s="19"/>
    </row>
    <row r="199" spans="4:11" s="17" customFormat="1" x14ac:dyDescent="0.25">
      <c r="D199" s="19"/>
      <c r="E199" s="19"/>
      <c r="F199" s="19"/>
      <c r="G199" s="19"/>
      <c r="H199" s="19"/>
      <c r="I199" s="19"/>
      <c r="J199" s="19"/>
      <c r="K199" s="19"/>
    </row>
    <row r="200" spans="4:11" s="17" customFormat="1" x14ac:dyDescent="0.25">
      <c r="D200" s="19"/>
      <c r="E200" s="19"/>
      <c r="F200" s="19"/>
      <c r="G200" s="19"/>
      <c r="H200" s="19"/>
      <c r="I200" s="19"/>
      <c r="J200" s="19"/>
      <c r="K200" s="19"/>
    </row>
    <row r="201" spans="4:11" s="17" customFormat="1" x14ac:dyDescent="0.25">
      <c r="D201" s="19"/>
      <c r="E201" s="19"/>
      <c r="F201" s="19"/>
      <c r="G201" s="19"/>
      <c r="H201" s="19"/>
      <c r="I201" s="19"/>
      <c r="J201" s="19"/>
      <c r="K201" s="19"/>
    </row>
    <row r="202" spans="4:11" s="17" customFormat="1" x14ac:dyDescent="0.25">
      <c r="D202" s="19"/>
      <c r="E202" s="19"/>
      <c r="F202" s="19"/>
      <c r="G202" s="19"/>
      <c r="H202" s="19"/>
      <c r="I202" s="19"/>
      <c r="J202" s="19"/>
      <c r="K202" s="19"/>
    </row>
    <row r="203" spans="4:11" s="17" customFormat="1" x14ac:dyDescent="0.25">
      <c r="D203" s="19"/>
      <c r="E203" s="19"/>
      <c r="F203" s="19"/>
      <c r="G203" s="19"/>
      <c r="H203" s="19"/>
      <c r="I203" s="19"/>
      <c r="J203" s="19"/>
      <c r="K203" s="19"/>
    </row>
    <row r="204" spans="4:11" s="17" customFormat="1" x14ac:dyDescent="0.25">
      <c r="D204" s="19"/>
      <c r="E204" s="19"/>
      <c r="F204" s="19"/>
      <c r="G204" s="19"/>
      <c r="H204" s="19"/>
      <c r="I204" s="19"/>
      <c r="J204" s="19"/>
      <c r="K204" s="19"/>
    </row>
    <row r="205" spans="4:11" s="17" customFormat="1" x14ac:dyDescent="0.25">
      <c r="D205" s="19"/>
      <c r="E205" s="19"/>
      <c r="F205" s="19"/>
      <c r="G205" s="19"/>
      <c r="H205" s="19"/>
      <c r="I205" s="19"/>
      <c r="J205" s="19"/>
      <c r="K205" s="19"/>
    </row>
    <row r="206" spans="4:11" s="17" customFormat="1" x14ac:dyDescent="0.25">
      <c r="D206" s="19"/>
      <c r="E206" s="19"/>
      <c r="F206" s="19"/>
      <c r="G206" s="19"/>
      <c r="H206" s="19"/>
      <c r="I206" s="19"/>
      <c r="J206" s="19"/>
      <c r="K206" s="19"/>
    </row>
    <row r="207" spans="4:11" s="17" customFormat="1" x14ac:dyDescent="0.25">
      <c r="D207" s="19"/>
      <c r="E207" s="19"/>
      <c r="F207" s="19"/>
      <c r="G207" s="19"/>
      <c r="H207" s="19"/>
      <c r="I207" s="19"/>
      <c r="J207" s="19"/>
      <c r="K207" s="19"/>
    </row>
    <row r="208" spans="4:11" s="17" customFormat="1" x14ac:dyDescent="0.25">
      <c r="D208" s="19"/>
      <c r="E208" s="19"/>
      <c r="F208" s="19"/>
      <c r="G208" s="19"/>
      <c r="H208" s="19"/>
      <c r="I208" s="19"/>
      <c r="J208" s="19"/>
      <c r="K208" s="19"/>
    </row>
    <row r="209" spans="4:11" s="17" customFormat="1" x14ac:dyDescent="0.25">
      <c r="D209" s="19"/>
      <c r="E209" s="19"/>
      <c r="F209" s="19"/>
      <c r="G209" s="19"/>
      <c r="H209" s="19"/>
      <c r="I209" s="19"/>
      <c r="J209" s="19"/>
      <c r="K209" s="19"/>
    </row>
    <row r="210" spans="4:11" s="17" customFormat="1" x14ac:dyDescent="0.25">
      <c r="D210" s="19"/>
      <c r="E210" s="19"/>
      <c r="F210" s="19"/>
      <c r="G210" s="19"/>
      <c r="H210" s="19"/>
      <c r="I210" s="19"/>
      <c r="J210" s="19"/>
      <c r="K210" s="19"/>
    </row>
    <row r="211" spans="4:11" s="17" customFormat="1" x14ac:dyDescent="0.25">
      <c r="D211" s="19"/>
      <c r="E211" s="19"/>
      <c r="F211" s="19"/>
      <c r="G211" s="19"/>
      <c r="H211" s="19"/>
      <c r="I211" s="19"/>
      <c r="J211" s="19"/>
      <c r="K211" s="19"/>
    </row>
    <row r="212" spans="4:11" s="17" customFormat="1" x14ac:dyDescent="0.25">
      <c r="D212" s="19"/>
      <c r="E212" s="19"/>
      <c r="F212" s="19"/>
      <c r="G212" s="19"/>
      <c r="H212" s="19"/>
      <c r="I212" s="19"/>
      <c r="J212" s="19"/>
      <c r="K212" s="19"/>
    </row>
    <row r="213" spans="4:11" s="17" customFormat="1" x14ac:dyDescent="0.25">
      <c r="D213" s="19"/>
      <c r="E213" s="19"/>
      <c r="F213" s="19"/>
      <c r="G213" s="19"/>
      <c r="H213" s="19"/>
      <c r="I213" s="19"/>
      <c r="J213" s="19"/>
      <c r="K213" s="19"/>
    </row>
    <row r="214" spans="4:11" s="17" customFormat="1" x14ac:dyDescent="0.25">
      <c r="D214" s="19"/>
      <c r="E214" s="19"/>
      <c r="F214" s="19"/>
      <c r="G214" s="19"/>
      <c r="H214" s="19"/>
      <c r="I214" s="19"/>
      <c r="J214" s="19"/>
      <c r="K214" s="19"/>
    </row>
    <row r="215" spans="4:11" s="17" customFormat="1" x14ac:dyDescent="0.25">
      <c r="D215" s="19"/>
      <c r="E215" s="19"/>
      <c r="F215" s="19"/>
      <c r="G215" s="19"/>
      <c r="H215" s="19"/>
      <c r="I215" s="19"/>
      <c r="J215" s="19"/>
      <c r="K215" s="19"/>
    </row>
    <row r="216" spans="4:11" s="17" customFormat="1" x14ac:dyDescent="0.25">
      <c r="D216" s="19"/>
      <c r="E216" s="19"/>
      <c r="F216" s="19"/>
      <c r="G216" s="19"/>
      <c r="H216" s="19"/>
      <c r="I216" s="19"/>
      <c r="J216" s="19"/>
      <c r="K216" s="19"/>
    </row>
    <row r="217" spans="4:11" s="17" customFormat="1" x14ac:dyDescent="0.25">
      <c r="D217" s="19"/>
      <c r="E217" s="19"/>
      <c r="F217" s="19"/>
      <c r="G217" s="19"/>
      <c r="H217" s="19"/>
      <c r="I217" s="19"/>
      <c r="J217" s="19"/>
      <c r="K217" s="19"/>
    </row>
    <row r="218" spans="4:11" s="17" customFormat="1" x14ac:dyDescent="0.25">
      <c r="D218" s="19"/>
      <c r="E218" s="19"/>
      <c r="F218" s="19"/>
      <c r="G218" s="19"/>
      <c r="H218" s="19"/>
      <c r="I218" s="19"/>
      <c r="J218" s="19"/>
      <c r="K218" s="19"/>
    </row>
    <row r="219" spans="4:11" s="17" customFormat="1" x14ac:dyDescent="0.25">
      <c r="D219" s="19"/>
      <c r="E219" s="19"/>
      <c r="F219" s="19"/>
      <c r="G219" s="19"/>
      <c r="H219" s="19"/>
      <c r="I219" s="19"/>
      <c r="J219" s="19"/>
      <c r="K219" s="19"/>
    </row>
    <row r="220" spans="4:11" s="17" customFormat="1" x14ac:dyDescent="0.25">
      <c r="D220" s="19"/>
      <c r="E220" s="19"/>
      <c r="F220" s="19"/>
      <c r="G220" s="19"/>
      <c r="H220" s="19"/>
      <c r="I220" s="19"/>
      <c r="J220" s="19"/>
      <c r="K220" s="19"/>
    </row>
    <row r="221" spans="4:11" s="17" customFormat="1" x14ac:dyDescent="0.25">
      <c r="D221" s="19"/>
      <c r="E221" s="19"/>
      <c r="F221" s="19"/>
      <c r="G221" s="19"/>
      <c r="H221" s="19"/>
      <c r="I221" s="19"/>
      <c r="J221" s="19"/>
      <c r="K221" s="19"/>
    </row>
    <row r="222" spans="4:11" s="17" customFormat="1" x14ac:dyDescent="0.25">
      <c r="D222" s="19"/>
      <c r="E222" s="19"/>
      <c r="F222" s="19"/>
      <c r="G222" s="19"/>
      <c r="H222" s="19"/>
      <c r="I222" s="19"/>
      <c r="J222" s="19"/>
      <c r="K222" s="19"/>
    </row>
    <row r="223" spans="4:11" s="17" customFormat="1" x14ac:dyDescent="0.25">
      <c r="D223" s="19"/>
      <c r="E223" s="19"/>
      <c r="F223" s="19"/>
      <c r="G223" s="19"/>
      <c r="H223" s="19"/>
      <c r="I223" s="19"/>
      <c r="J223" s="19"/>
      <c r="K223" s="19"/>
    </row>
    <row r="224" spans="4:11" s="17" customFormat="1" x14ac:dyDescent="0.25">
      <c r="D224" s="19"/>
      <c r="E224" s="19"/>
      <c r="F224" s="19"/>
      <c r="G224" s="19"/>
      <c r="H224" s="19"/>
      <c r="I224" s="19"/>
      <c r="J224" s="19"/>
      <c r="K224" s="19"/>
    </row>
    <row r="225" spans="4:11" s="17" customFormat="1" x14ac:dyDescent="0.25">
      <c r="D225" s="19"/>
      <c r="E225" s="19"/>
      <c r="F225" s="19"/>
      <c r="G225" s="19"/>
      <c r="H225" s="19"/>
      <c r="I225" s="19"/>
      <c r="J225" s="19"/>
      <c r="K225" s="19"/>
    </row>
    <row r="226" spans="4:11" s="17" customFormat="1" x14ac:dyDescent="0.25">
      <c r="D226" s="19"/>
      <c r="E226" s="19"/>
      <c r="F226" s="19"/>
      <c r="G226" s="19"/>
      <c r="H226" s="19"/>
      <c r="I226" s="19"/>
      <c r="J226" s="19"/>
      <c r="K226" s="19"/>
    </row>
    <row r="227" spans="4:11" s="17" customFormat="1" x14ac:dyDescent="0.25">
      <c r="D227" s="19"/>
      <c r="E227" s="19"/>
      <c r="F227" s="19"/>
      <c r="G227" s="19"/>
      <c r="H227" s="19"/>
      <c r="I227" s="19"/>
      <c r="J227" s="19"/>
      <c r="K227" s="19"/>
    </row>
    <row r="228" spans="4:11" s="17" customFormat="1" x14ac:dyDescent="0.25">
      <c r="D228" s="19"/>
      <c r="E228" s="19"/>
      <c r="F228" s="19"/>
      <c r="G228" s="19"/>
      <c r="H228" s="19"/>
      <c r="I228" s="19"/>
      <c r="J228" s="19"/>
      <c r="K228" s="19"/>
    </row>
    <row r="229" spans="4:11" s="17" customFormat="1" x14ac:dyDescent="0.25">
      <c r="D229" s="19"/>
      <c r="E229" s="19"/>
      <c r="F229" s="19"/>
      <c r="G229" s="19"/>
      <c r="H229" s="19"/>
      <c r="I229" s="19"/>
      <c r="J229" s="19"/>
      <c r="K229" s="19"/>
    </row>
    <row r="230" spans="4:11" s="17" customFormat="1" x14ac:dyDescent="0.25">
      <c r="D230" s="19"/>
      <c r="E230" s="19"/>
      <c r="F230" s="19"/>
      <c r="G230" s="19"/>
      <c r="H230" s="19"/>
      <c r="I230" s="19"/>
      <c r="J230" s="19"/>
      <c r="K230" s="19"/>
    </row>
    <row r="231" spans="4:11" s="17" customFormat="1" x14ac:dyDescent="0.25">
      <c r="D231" s="19"/>
      <c r="E231" s="19"/>
      <c r="F231" s="19"/>
      <c r="G231" s="19"/>
      <c r="H231" s="19"/>
      <c r="I231" s="19"/>
      <c r="J231" s="19"/>
      <c r="K231" s="19"/>
    </row>
    <row r="232" spans="4:11" s="17" customFormat="1" x14ac:dyDescent="0.25">
      <c r="D232" s="19"/>
      <c r="E232" s="19"/>
      <c r="F232" s="19"/>
      <c r="G232" s="19"/>
      <c r="H232" s="19"/>
      <c r="I232" s="19"/>
      <c r="J232" s="19"/>
      <c r="K232" s="19"/>
    </row>
    <row r="233" spans="4:11" s="17" customFormat="1" x14ac:dyDescent="0.25">
      <c r="D233" s="19"/>
      <c r="E233" s="19"/>
      <c r="F233" s="19"/>
      <c r="G233" s="19"/>
      <c r="H233" s="19"/>
      <c r="I233" s="19"/>
      <c r="J233" s="19"/>
      <c r="K233" s="19"/>
    </row>
    <row r="234" spans="4:11" s="17" customFormat="1" x14ac:dyDescent="0.25">
      <c r="D234" s="19"/>
      <c r="E234" s="19"/>
      <c r="F234" s="19"/>
      <c r="G234" s="19"/>
      <c r="H234" s="19"/>
      <c r="I234" s="19"/>
      <c r="J234" s="19"/>
      <c r="K234" s="19"/>
    </row>
    <row r="235" spans="4:11" s="17" customFormat="1" x14ac:dyDescent="0.25">
      <c r="D235" s="19"/>
      <c r="E235" s="19"/>
      <c r="F235" s="19"/>
      <c r="G235" s="19"/>
      <c r="H235" s="19"/>
      <c r="I235" s="19"/>
      <c r="J235" s="19"/>
      <c r="K235" s="19"/>
    </row>
    <row r="236" spans="4:11" s="17" customFormat="1" x14ac:dyDescent="0.25">
      <c r="D236" s="19"/>
      <c r="E236" s="19"/>
      <c r="F236" s="19"/>
      <c r="G236" s="19"/>
      <c r="H236" s="19"/>
      <c r="I236" s="19"/>
      <c r="J236" s="19"/>
      <c r="K236" s="19"/>
    </row>
    <row r="237" spans="4:11" s="17" customFormat="1" x14ac:dyDescent="0.25">
      <c r="D237" s="19"/>
      <c r="E237" s="19"/>
      <c r="F237" s="19"/>
      <c r="G237" s="19"/>
      <c r="H237" s="19"/>
      <c r="I237" s="19"/>
      <c r="J237" s="19"/>
      <c r="K237" s="19"/>
    </row>
    <row r="238" spans="4:11" s="17" customFormat="1" x14ac:dyDescent="0.25">
      <c r="D238" s="19"/>
      <c r="E238" s="19"/>
      <c r="F238" s="19"/>
      <c r="G238" s="19"/>
      <c r="H238" s="19"/>
      <c r="I238" s="19"/>
      <c r="J238" s="19"/>
      <c r="K238" s="19"/>
    </row>
    <row r="239" spans="4:11" s="17" customFormat="1" x14ac:dyDescent="0.25">
      <c r="D239" s="19"/>
      <c r="E239" s="19"/>
      <c r="F239" s="19"/>
      <c r="G239" s="19"/>
      <c r="H239" s="19"/>
      <c r="I239" s="19"/>
      <c r="J239" s="19"/>
      <c r="K239" s="19"/>
    </row>
    <row r="240" spans="4:11" s="17" customFormat="1" x14ac:dyDescent="0.25">
      <c r="D240" s="19"/>
      <c r="E240" s="19"/>
      <c r="F240" s="19"/>
      <c r="G240" s="19"/>
      <c r="H240" s="19"/>
      <c r="I240" s="19"/>
      <c r="J240" s="19"/>
      <c r="K240" s="19"/>
    </row>
    <row r="241" spans="4:11" s="17" customFormat="1" x14ac:dyDescent="0.25">
      <c r="D241" s="19"/>
      <c r="E241" s="19"/>
      <c r="F241" s="19"/>
      <c r="G241" s="19"/>
      <c r="H241" s="19"/>
      <c r="I241" s="19"/>
      <c r="J241" s="19"/>
      <c r="K241" s="19"/>
    </row>
    <row r="242" spans="4:11" s="17" customFormat="1" x14ac:dyDescent="0.25">
      <c r="D242" s="19"/>
      <c r="E242" s="19"/>
      <c r="F242" s="19"/>
      <c r="G242" s="19"/>
      <c r="H242" s="19"/>
      <c r="I242" s="19"/>
      <c r="J242" s="19"/>
      <c r="K242" s="19"/>
    </row>
    <row r="243" spans="4:11" s="17" customFormat="1" x14ac:dyDescent="0.25">
      <c r="D243" s="19"/>
      <c r="E243" s="19"/>
      <c r="F243" s="19"/>
      <c r="G243" s="19"/>
      <c r="H243" s="19"/>
      <c r="I243" s="19"/>
      <c r="J243" s="19"/>
      <c r="K243" s="19"/>
    </row>
    <row r="244" spans="4:11" s="17" customFormat="1" x14ac:dyDescent="0.25">
      <c r="D244" s="19"/>
      <c r="E244" s="19"/>
      <c r="F244" s="19"/>
      <c r="G244" s="19"/>
      <c r="H244" s="19"/>
      <c r="I244" s="19"/>
      <c r="J244" s="19"/>
      <c r="K244" s="19"/>
    </row>
    <row r="245" spans="4:11" s="17" customFormat="1" x14ac:dyDescent="0.25">
      <c r="D245" s="19"/>
      <c r="E245" s="19"/>
      <c r="F245" s="19"/>
      <c r="G245" s="19"/>
      <c r="H245" s="19"/>
      <c r="I245" s="19"/>
      <c r="J245" s="19"/>
      <c r="K245" s="19"/>
    </row>
    <row r="246" spans="4:11" s="17" customFormat="1" x14ac:dyDescent="0.25">
      <c r="D246" s="19"/>
      <c r="E246" s="19"/>
      <c r="F246" s="19"/>
      <c r="G246" s="19"/>
      <c r="H246" s="19"/>
      <c r="I246" s="19"/>
      <c r="J246" s="19"/>
      <c r="K246" s="19"/>
    </row>
    <row r="247" spans="4:11" s="17" customFormat="1" x14ac:dyDescent="0.25">
      <c r="D247" s="19"/>
      <c r="E247" s="19"/>
      <c r="F247" s="19"/>
      <c r="G247" s="19"/>
      <c r="H247" s="19"/>
      <c r="I247" s="19"/>
      <c r="J247" s="19"/>
      <c r="K247" s="19"/>
    </row>
    <row r="248" spans="4:11" s="17" customFormat="1" x14ac:dyDescent="0.25">
      <c r="D248" s="19"/>
      <c r="E248" s="19"/>
      <c r="F248" s="19"/>
      <c r="G248" s="19"/>
      <c r="H248" s="19"/>
      <c r="I248" s="19"/>
      <c r="J248" s="19"/>
      <c r="K248" s="19"/>
    </row>
    <row r="249" spans="4:11" s="17" customFormat="1" x14ac:dyDescent="0.25">
      <c r="D249" s="19"/>
      <c r="E249" s="19"/>
      <c r="F249" s="19"/>
      <c r="G249" s="19"/>
      <c r="H249" s="19"/>
      <c r="I249" s="19"/>
      <c r="J249" s="19"/>
      <c r="K249" s="19"/>
    </row>
    <row r="250" spans="4:11" s="17" customFormat="1" x14ac:dyDescent="0.25">
      <c r="D250" s="19"/>
      <c r="E250" s="19"/>
      <c r="F250" s="19"/>
      <c r="G250" s="19"/>
      <c r="H250" s="19"/>
      <c r="I250" s="19"/>
      <c r="J250" s="19"/>
      <c r="K250" s="19"/>
    </row>
    <row r="251" spans="4:11" s="17" customFormat="1" x14ac:dyDescent="0.25">
      <c r="D251" s="19"/>
      <c r="E251" s="19"/>
      <c r="F251" s="19"/>
      <c r="G251" s="19"/>
      <c r="H251" s="19"/>
      <c r="I251" s="19"/>
      <c r="J251" s="19"/>
      <c r="K251" s="19"/>
    </row>
    <row r="252" spans="4:11" s="17" customFormat="1" x14ac:dyDescent="0.25">
      <c r="D252" s="19"/>
      <c r="E252" s="19"/>
      <c r="F252" s="19"/>
      <c r="G252" s="19"/>
      <c r="H252" s="19"/>
      <c r="I252" s="19"/>
      <c r="J252" s="19"/>
      <c r="K252" s="19"/>
    </row>
    <row r="253" spans="4:11" s="17" customFormat="1" x14ac:dyDescent="0.25">
      <c r="D253" s="19"/>
      <c r="E253" s="19"/>
      <c r="F253" s="19"/>
      <c r="G253" s="19"/>
      <c r="H253" s="19"/>
      <c r="I253" s="19"/>
      <c r="J253" s="19"/>
      <c r="K253" s="19"/>
    </row>
    <row r="254" spans="4:11" s="17" customFormat="1" x14ac:dyDescent="0.25">
      <c r="D254" s="19"/>
      <c r="E254" s="19"/>
      <c r="F254" s="19"/>
      <c r="G254" s="19"/>
      <c r="H254" s="19"/>
      <c r="I254" s="19"/>
      <c r="J254" s="19"/>
      <c r="K254" s="19"/>
    </row>
    <row r="255" spans="4:11" s="17" customFormat="1" x14ac:dyDescent="0.25">
      <c r="D255" s="19"/>
      <c r="E255" s="19"/>
      <c r="F255" s="19"/>
      <c r="G255" s="19"/>
      <c r="H255" s="19"/>
      <c r="I255" s="19"/>
      <c r="J255" s="19"/>
      <c r="K255" s="19"/>
    </row>
    <row r="256" spans="4:11" s="17" customFormat="1" x14ac:dyDescent="0.25">
      <c r="D256" s="19"/>
      <c r="E256" s="19"/>
      <c r="F256" s="19"/>
      <c r="G256" s="19"/>
      <c r="H256" s="19"/>
      <c r="I256" s="19"/>
      <c r="J256" s="19"/>
      <c r="K256" s="19"/>
    </row>
    <row r="257" spans="4:11" s="17" customFormat="1" x14ac:dyDescent="0.25">
      <c r="D257" s="19"/>
      <c r="E257" s="19"/>
      <c r="F257" s="19"/>
      <c r="G257" s="19"/>
      <c r="H257" s="19"/>
      <c r="I257" s="19"/>
      <c r="J257" s="19"/>
      <c r="K257" s="19"/>
    </row>
    <row r="258" spans="4:11" s="17" customFormat="1" x14ac:dyDescent="0.25">
      <c r="D258" s="19"/>
      <c r="E258" s="19"/>
      <c r="F258" s="19"/>
      <c r="G258" s="19"/>
      <c r="H258" s="19"/>
      <c r="I258" s="19"/>
      <c r="J258" s="19"/>
      <c r="K258" s="19"/>
    </row>
    <row r="259" spans="4:11" s="17" customFormat="1" x14ac:dyDescent="0.25">
      <c r="D259" s="19"/>
      <c r="E259" s="19"/>
      <c r="F259" s="19"/>
      <c r="G259" s="19"/>
      <c r="H259" s="19"/>
      <c r="I259" s="19"/>
      <c r="J259" s="19"/>
      <c r="K259" s="19"/>
    </row>
    <row r="260" spans="4:11" s="17" customFormat="1" x14ac:dyDescent="0.25">
      <c r="D260" s="19"/>
      <c r="E260" s="19"/>
      <c r="F260" s="19"/>
      <c r="G260" s="19"/>
      <c r="H260" s="19"/>
      <c r="I260" s="19"/>
      <c r="J260" s="19"/>
      <c r="K260" s="19"/>
    </row>
    <row r="261" spans="4:11" s="17" customFormat="1" x14ac:dyDescent="0.25">
      <c r="D261" s="19"/>
      <c r="E261" s="19"/>
      <c r="F261" s="19"/>
      <c r="G261" s="19"/>
      <c r="H261" s="19"/>
      <c r="I261" s="19"/>
      <c r="J261" s="19"/>
      <c r="K261" s="19"/>
    </row>
    <row r="262" spans="4:11" s="17" customFormat="1" x14ac:dyDescent="0.25">
      <c r="D262" s="19"/>
      <c r="E262" s="19"/>
      <c r="F262" s="19"/>
      <c r="G262" s="19"/>
      <c r="H262" s="19"/>
      <c r="I262" s="19"/>
      <c r="J262" s="19"/>
      <c r="K262" s="19"/>
    </row>
    <row r="263" spans="4:11" s="17" customFormat="1" x14ac:dyDescent="0.25">
      <c r="D263" s="19"/>
      <c r="E263" s="19"/>
      <c r="F263" s="19"/>
      <c r="G263" s="19"/>
      <c r="H263" s="19"/>
      <c r="I263" s="19"/>
      <c r="J263" s="19"/>
      <c r="K263" s="19"/>
    </row>
    <row r="264" spans="4:11" s="17" customFormat="1" x14ac:dyDescent="0.25">
      <c r="D264" s="19"/>
      <c r="E264" s="19"/>
      <c r="F264" s="19"/>
      <c r="G264" s="19"/>
      <c r="H264" s="19"/>
      <c r="I264" s="19"/>
      <c r="J264" s="19"/>
      <c r="K264" s="19"/>
    </row>
    <row r="265" spans="4:11" s="17" customFormat="1" x14ac:dyDescent="0.25">
      <c r="D265" s="19"/>
      <c r="E265" s="19"/>
      <c r="F265" s="19"/>
      <c r="G265" s="19"/>
      <c r="H265" s="19"/>
      <c r="I265" s="19"/>
      <c r="J265" s="19"/>
      <c r="K265" s="19"/>
    </row>
    <row r="266" spans="4:11" s="17" customFormat="1" x14ac:dyDescent="0.25">
      <c r="D266" s="19"/>
      <c r="E266" s="19"/>
      <c r="F266" s="19"/>
      <c r="G266" s="19"/>
      <c r="H266" s="19"/>
      <c r="I266" s="19"/>
      <c r="J266" s="19"/>
      <c r="K266" s="19"/>
    </row>
    <row r="267" spans="4:11" s="17" customFormat="1" x14ac:dyDescent="0.25">
      <c r="D267" s="19"/>
      <c r="E267" s="19"/>
      <c r="F267" s="19"/>
      <c r="G267" s="19"/>
      <c r="H267" s="19"/>
      <c r="I267" s="19"/>
      <c r="J267" s="19"/>
      <c r="K267" s="19"/>
    </row>
    <row r="268" spans="4:11" s="17" customFormat="1" x14ac:dyDescent="0.25">
      <c r="D268" s="19"/>
      <c r="E268" s="19"/>
      <c r="F268" s="19"/>
      <c r="G268" s="19"/>
      <c r="H268" s="19"/>
      <c r="I268" s="19"/>
      <c r="J268" s="19"/>
      <c r="K268" s="19"/>
    </row>
    <row r="269" spans="4:11" s="17" customFormat="1" x14ac:dyDescent="0.25">
      <c r="D269" s="19"/>
      <c r="E269" s="19"/>
      <c r="F269" s="19"/>
      <c r="G269" s="19"/>
      <c r="H269" s="19"/>
      <c r="I269" s="19"/>
      <c r="J269" s="19"/>
      <c r="K269" s="19"/>
    </row>
    <row r="270" spans="4:11" s="17" customFormat="1" x14ac:dyDescent="0.25">
      <c r="D270" s="19"/>
      <c r="E270" s="19"/>
      <c r="F270" s="19"/>
      <c r="G270" s="19"/>
      <c r="H270" s="19"/>
      <c r="I270" s="19"/>
      <c r="J270" s="19"/>
      <c r="K270" s="19"/>
    </row>
    <row r="271" spans="4:11" s="17" customFormat="1" x14ac:dyDescent="0.25">
      <c r="D271" s="19"/>
      <c r="E271" s="19"/>
      <c r="F271" s="19"/>
      <c r="G271" s="19"/>
      <c r="H271" s="19"/>
      <c r="I271" s="19"/>
      <c r="J271" s="19"/>
      <c r="K271" s="19"/>
    </row>
    <row r="272" spans="4:11" s="17" customFormat="1" x14ac:dyDescent="0.25">
      <c r="D272" s="19"/>
      <c r="E272" s="19"/>
      <c r="F272" s="19"/>
      <c r="G272" s="19"/>
      <c r="H272" s="19"/>
      <c r="I272" s="19"/>
      <c r="J272" s="19"/>
      <c r="K272" s="19"/>
    </row>
    <row r="273" spans="4:11" s="17" customFormat="1" x14ac:dyDescent="0.25">
      <c r="D273" s="19"/>
      <c r="E273" s="19"/>
      <c r="F273" s="19"/>
      <c r="G273" s="19"/>
      <c r="H273" s="19"/>
      <c r="I273" s="19"/>
      <c r="J273" s="19"/>
      <c r="K273" s="19"/>
    </row>
    <row r="274" spans="4:11" s="17" customFormat="1" x14ac:dyDescent="0.25">
      <c r="D274" s="19"/>
      <c r="E274" s="19"/>
      <c r="F274" s="19"/>
      <c r="G274" s="19"/>
      <c r="H274" s="19"/>
      <c r="I274" s="19"/>
      <c r="J274" s="19"/>
      <c r="K274" s="19"/>
    </row>
    <row r="275" spans="4:11" s="17" customFormat="1" x14ac:dyDescent="0.25">
      <c r="D275" s="19"/>
      <c r="E275" s="19"/>
      <c r="F275" s="19"/>
      <c r="G275" s="19"/>
      <c r="H275" s="19"/>
      <c r="I275" s="19"/>
      <c r="J275" s="19"/>
      <c r="K275" s="19"/>
    </row>
    <row r="276" spans="4:11" s="17" customFormat="1" x14ac:dyDescent="0.25">
      <c r="D276" s="19"/>
      <c r="E276" s="19"/>
      <c r="F276" s="19"/>
      <c r="G276" s="19"/>
      <c r="H276" s="19"/>
      <c r="I276" s="19"/>
      <c r="J276" s="19"/>
      <c r="K276" s="19"/>
    </row>
    <row r="277" spans="4:11" s="17" customFormat="1" x14ac:dyDescent="0.25">
      <c r="D277" s="19"/>
      <c r="E277" s="19"/>
      <c r="F277" s="19"/>
      <c r="G277" s="19"/>
      <c r="H277" s="19"/>
      <c r="I277" s="19"/>
      <c r="J277" s="19"/>
      <c r="K277" s="19"/>
    </row>
    <row r="278" spans="4:11" s="17" customFormat="1" x14ac:dyDescent="0.25">
      <c r="D278" s="19"/>
      <c r="E278" s="19"/>
      <c r="F278" s="19"/>
      <c r="G278" s="19"/>
      <c r="H278" s="19"/>
      <c r="I278" s="19"/>
      <c r="J278" s="19"/>
      <c r="K278" s="19"/>
    </row>
    <row r="279" spans="4:11" s="17" customFormat="1" x14ac:dyDescent="0.25">
      <c r="D279" s="19"/>
      <c r="E279" s="19"/>
      <c r="F279" s="19"/>
      <c r="G279" s="19"/>
      <c r="H279" s="19"/>
      <c r="I279" s="19"/>
      <c r="J279" s="19"/>
      <c r="K279" s="19"/>
    </row>
    <row r="280" spans="4:11" s="17" customFormat="1" x14ac:dyDescent="0.25">
      <c r="D280" s="19"/>
      <c r="E280" s="19"/>
      <c r="F280" s="19"/>
      <c r="G280" s="19"/>
      <c r="H280" s="19"/>
      <c r="I280" s="19"/>
      <c r="J280" s="19"/>
      <c r="K280" s="19"/>
    </row>
    <row r="281" spans="4:11" s="17" customFormat="1" x14ac:dyDescent="0.25">
      <c r="D281" s="19"/>
      <c r="E281" s="19"/>
      <c r="F281" s="19"/>
      <c r="G281" s="19"/>
      <c r="H281" s="19"/>
      <c r="I281" s="19"/>
      <c r="J281" s="19"/>
      <c r="K281" s="19"/>
    </row>
    <row r="282" spans="4:11" s="17" customFormat="1" x14ac:dyDescent="0.25">
      <c r="D282" s="19"/>
      <c r="E282" s="19"/>
      <c r="F282" s="19"/>
      <c r="G282" s="19"/>
      <c r="H282" s="19"/>
      <c r="I282" s="19"/>
      <c r="J282" s="19"/>
      <c r="K282" s="19"/>
    </row>
    <row r="283" spans="4:11" s="17" customFormat="1" x14ac:dyDescent="0.25">
      <c r="D283" s="19"/>
      <c r="E283" s="19"/>
      <c r="F283" s="19"/>
      <c r="G283" s="19"/>
      <c r="H283" s="19"/>
      <c r="I283" s="19"/>
      <c r="J283" s="19"/>
      <c r="K283" s="19"/>
    </row>
    <row r="284" spans="4:11" s="17" customFormat="1" x14ac:dyDescent="0.25">
      <c r="D284" s="19"/>
      <c r="E284" s="19"/>
      <c r="F284" s="19"/>
      <c r="G284" s="19"/>
      <c r="H284" s="19"/>
      <c r="I284" s="19"/>
      <c r="J284" s="19"/>
      <c r="K284" s="19"/>
    </row>
    <row r="285" spans="4:11" s="17" customFormat="1" x14ac:dyDescent="0.25">
      <c r="D285" s="19"/>
      <c r="E285" s="19"/>
      <c r="F285" s="19"/>
      <c r="G285" s="19"/>
      <c r="H285" s="19"/>
      <c r="I285" s="19"/>
      <c r="J285" s="19"/>
      <c r="K285" s="19"/>
    </row>
    <row r="286" spans="4:11" s="17" customFormat="1" x14ac:dyDescent="0.25">
      <c r="D286" s="19"/>
      <c r="E286" s="19"/>
      <c r="F286" s="19"/>
      <c r="G286" s="19"/>
      <c r="H286" s="19"/>
      <c r="I286" s="19"/>
      <c r="J286" s="19"/>
      <c r="K286" s="19"/>
    </row>
    <row r="287" spans="4:11" s="17" customFormat="1" x14ac:dyDescent="0.25">
      <c r="D287" s="19"/>
      <c r="E287" s="19"/>
      <c r="F287" s="19"/>
      <c r="G287" s="19"/>
      <c r="H287" s="19"/>
      <c r="I287" s="19"/>
      <c r="J287" s="19"/>
      <c r="K287" s="19"/>
    </row>
    <row r="288" spans="4:11" s="17" customFormat="1" x14ac:dyDescent="0.25">
      <c r="D288" s="19"/>
      <c r="E288" s="19"/>
      <c r="F288" s="19"/>
      <c r="G288" s="19"/>
      <c r="H288" s="19"/>
      <c r="I288" s="19"/>
      <c r="J288" s="19"/>
      <c r="K288" s="19"/>
    </row>
    <row r="289" spans="4:11" s="17" customFormat="1" x14ac:dyDescent="0.25">
      <c r="D289" s="19"/>
      <c r="E289" s="19"/>
      <c r="F289" s="19"/>
      <c r="G289" s="19"/>
      <c r="H289" s="19"/>
      <c r="I289" s="19"/>
      <c r="J289" s="19"/>
      <c r="K289" s="19"/>
    </row>
    <row r="290" spans="4:11" s="17" customFormat="1" x14ac:dyDescent="0.25">
      <c r="D290" s="19"/>
      <c r="E290" s="19"/>
      <c r="F290" s="19"/>
      <c r="G290" s="19"/>
      <c r="H290" s="19"/>
      <c r="I290" s="19"/>
      <c r="J290" s="19"/>
      <c r="K290" s="19"/>
    </row>
    <row r="291" spans="4:11" s="17" customFormat="1" x14ac:dyDescent="0.25">
      <c r="D291" s="19"/>
      <c r="E291" s="19"/>
      <c r="F291" s="19"/>
      <c r="G291" s="19"/>
      <c r="H291" s="19"/>
      <c r="I291" s="19"/>
      <c r="J291" s="19"/>
      <c r="K291" s="19"/>
    </row>
    <row r="292" spans="4:11" s="17" customFormat="1" x14ac:dyDescent="0.25">
      <c r="D292" s="19"/>
      <c r="E292" s="19"/>
      <c r="F292" s="19"/>
      <c r="G292" s="19"/>
      <c r="H292" s="19"/>
      <c r="I292" s="19"/>
      <c r="J292" s="19"/>
      <c r="K292" s="19"/>
    </row>
    <row r="293" spans="4:11" s="17" customFormat="1" x14ac:dyDescent="0.25">
      <c r="D293" s="19"/>
      <c r="E293" s="19"/>
      <c r="F293" s="19"/>
      <c r="G293" s="19"/>
      <c r="H293" s="19"/>
      <c r="I293" s="19"/>
      <c r="J293" s="19"/>
      <c r="K293" s="19"/>
    </row>
    <row r="294" spans="4:11" s="17" customFormat="1" x14ac:dyDescent="0.25">
      <c r="D294" s="19"/>
      <c r="E294" s="19"/>
      <c r="F294" s="19"/>
      <c r="G294" s="19"/>
      <c r="H294" s="19"/>
      <c r="I294" s="19"/>
      <c r="J294" s="19"/>
      <c r="K294" s="19"/>
    </row>
    <row r="295" spans="4:11" s="17" customFormat="1" x14ac:dyDescent="0.25">
      <c r="D295" s="19"/>
      <c r="E295" s="19"/>
      <c r="F295" s="19"/>
      <c r="G295" s="19"/>
      <c r="H295" s="19"/>
      <c r="I295" s="19"/>
      <c r="J295" s="19"/>
      <c r="K295" s="19"/>
    </row>
    <row r="296" spans="4:11" s="17" customFormat="1" x14ac:dyDescent="0.25">
      <c r="D296" s="19"/>
      <c r="E296" s="19"/>
      <c r="F296" s="19"/>
      <c r="G296" s="19"/>
      <c r="H296" s="19"/>
      <c r="I296" s="19"/>
      <c r="J296" s="19"/>
      <c r="K296" s="19"/>
    </row>
    <row r="297" spans="4:11" s="17" customFormat="1" x14ac:dyDescent="0.25">
      <c r="D297" s="19"/>
      <c r="E297" s="19"/>
      <c r="F297" s="19"/>
      <c r="G297" s="19"/>
      <c r="H297" s="19"/>
      <c r="I297" s="19"/>
      <c r="J297" s="19"/>
      <c r="K297" s="19"/>
    </row>
    <row r="298" spans="4:11" s="17" customFormat="1" x14ac:dyDescent="0.25">
      <c r="D298" s="19"/>
      <c r="E298" s="19"/>
      <c r="F298" s="19"/>
      <c r="G298" s="19"/>
      <c r="H298" s="19"/>
      <c r="I298" s="19"/>
      <c r="J298" s="19"/>
      <c r="K298" s="19"/>
    </row>
    <row r="299" spans="4:11" s="17" customFormat="1" x14ac:dyDescent="0.25">
      <c r="D299" s="19"/>
      <c r="E299" s="19"/>
      <c r="F299" s="19"/>
      <c r="G299" s="19"/>
      <c r="H299" s="19"/>
      <c r="I299" s="19"/>
      <c r="J299" s="19"/>
      <c r="K299" s="19"/>
    </row>
  </sheetData>
  <mergeCells count="8">
    <mergeCell ref="B52:V52"/>
    <mergeCell ref="D13:K13"/>
    <mergeCell ref="B64:V64"/>
    <mergeCell ref="B76:V76"/>
    <mergeCell ref="O13:V13"/>
    <mergeCell ref="B16:V16"/>
    <mergeCell ref="B28:V28"/>
    <mergeCell ref="B40:V4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8"/>
  <sheetViews>
    <sheetView showGridLines="0" zoomScale="85" zoomScaleNormal="85" workbookViewId="0">
      <pane xSplit="2" ySplit="11" topLeftCell="C32" activePane="bottomRight" state="frozen"/>
      <selection sqref="A1:XFD7"/>
      <selection pane="topRight" sqref="A1:XFD7"/>
      <selection pane="bottomLeft" sqref="A1:XFD7"/>
      <selection pane="bottomRight" activeCell="Q27" sqref="L27:Q27"/>
    </sheetView>
  </sheetViews>
  <sheetFormatPr defaultRowHeight="12.75" x14ac:dyDescent="0.25"/>
  <cols>
    <col min="1" max="1" width="6" style="11" customWidth="1"/>
    <col min="2" max="2" width="29.28515625" style="11" customWidth="1"/>
    <col min="3" max="4" width="22.7109375" style="12" bestFit="1" customWidth="1"/>
    <col min="5" max="5" width="20" style="12" customWidth="1"/>
    <col min="6" max="6" width="19.42578125" style="12" bestFit="1" customWidth="1"/>
    <col min="7" max="7" width="20.42578125" style="12" bestFit="1" customWidth="1"/>
    <col min="8" max="8" width="22.140625" style="12" bestFit="1" customWidth="1"/>
    <col min="9" max="9" width="7.42578125" style="29" customWidth="1"/>
    <col min="10" max="10" width="22.140625" style="12" bestFit="1" customWidth="1"/>
    <col min="11" max="11" width="9.140625" style="11" customWidth="1"/>
    <col min="12" max="12" width="21.28515625" style="12" customWidth="1"/>
    <col min="13" max="13" width="20.42578125" style="12" bestFit="1" customWidth="1"/>
    <col min="14" max="14" width="18.7109375" style="12" hidden="1" customWidth="1"/>
    <col min="15" max="15" width="13.42578125" style="12" customWidth="1"/>
    <col min="16" max="16" width="15.7109375" style="12" customWidth="1"/>
    <col min="17" max="16384" width="9.140625" style="11"/>
  </cols>
  <sheetData>
    <row r="1" spans="1:16" s="1" customFormat="1" x14ac:dyDescent="0.2">
      <c r="A1" s="24"/>
      <c r="F1" s="2"/>
      <c r="G1" s="2"/>
    </row>
    <row r="2" spans="1:16" s="22" customFormat="1" x14ac:dyDescent="0.2">
      <c r="A2" s="25"/>
      <c r="B2" s="22" t="s">
        <v>0</v>
      </c>
      <c r="F2" s="23"/>
      <c r="G2" s="23"/>
    </row>
    <row r="3" spans="1:16" s="4" customFormat="1" x14ac:dyDescent="0.2">
      <c r="A3" s="24"/>
      <c r="B3" s="4" t="s">
        <v>3</v>
      </c>
      <c r="C3" s="4" t="s">
        <v>4</v>
      </c>
      <c r="F3" s="10"/>
      <c r="G3" s="10"/>
    </row>
    <row r="4" spans="1:16" s="34" customFormat="1" x14ac:dyDescent="0.2">
      <c r="A4" s="33"/>
      <c r="B4" s="34" t="s">
        <v>99</v>
      </c>
      <c r="F4" s="35"/>
      <c r="G4" s="35"/>
    </row>
    <row r="5" spans="1:16" s="4" customFormat="1" x14ac:dyDescent="0.2">
      <c r="A5" s="24"/>
      <c r="B5" s="4" t="s">
        <v>1</v>
      </c>
      <c r="C5" s="7">
        <f>Cover!B35</f>
        <v>5.2</v>
      </c>
      <c r="F5" s="10"/>
      <c r="G5" s="10"/>
    </row>
    <row r="6" spans="1:16" s="4" customFormat="1" x14ac:dyDescent="0.2">
      <c r="A6" s="24"/>
      <c r="B6" s="4" t="s">
        <v>2</v>
      </c>
      <c r="C6" s="8">
        <f>Cover!B36</f>
        <v>43166</v>
      </c>
      <c r="F6" s="10"/>
      <c r="G6" s="10"/>
    </row>
    <row r="7" spans="1:16" s="84" customFormat="1" x14ac:dyDescent="0.2">
      <c r="F7" s="85"/>
      <c r="G7" s="85"/>
    </row>
    <row r="8" spans="1:16" s="205" customFormat="1" ht="15" x14ac:dyDescent="0.25">
      <c r="B8" s="202" t="s">
        <v>187</v>
      </c>
      <c r="F8" s="206"/>
      <c r="G8" s="206"/>
    </row>
    <row r="9" spans="1:16" s="84" customFormat="1" x14ac:dyDescent="0.2">
      <c r="F9" s="85"/>
      <c r="G9" s="85"/>
    </row>
    <row r="11" spans="1:16" ht="68.25" customHeight="1" x14ac:dyDescent="0.25">
      <c r="B11" s="108" t="s">
        <v>138</v>
      </c>
      <c r="C11" s="109" t="s">
        <v>70</v>
      </c>
      <c r="D11" s="109" t="s">
        <v>71</v>
      </c>
      <c r="E11" s="109" t="s">
        <v>33</v>
      </c>
      <c r="F11" s="109" t="s">
        <v>14</v>
      </c>
      <c r="G11" s="109" t="s">
        <v>36</v>
      </c>
      <c r="H11" s="109" t="s">
        <v>38</v>
      </c>
      <c r="I11" s="110"/>
      <c r="J11" s="109" t="s">
        <v>39</v>
      </c>
      <c r="L11" s="111" t="s">
        <v>74</v>
      </c>
      <c r="M11" s="111" t="s">
        <v>75</v>
      </c>
      <c r="N11" s="111" t="s">
        <v>76</v>
      </c>
      <c r="O11" s="111" t="s">
        <v>77</v>
      </c>
      <c r="P11" s="111" t="s">
        <v>78</v>
      </c>
    </row>
    <row r="12" spans="1:16" s="20" customFormat="1" ht="12.75" customHeight="1" x14ac:dyDescent="0.25">
      <c r="B12" s="21"/>
      <c r="C12" s="67"/>
      <c r="D12" s="67"/>
      <c r="E12" s="67"/>
      <c r="F12" s="67"/>
      <c r="G12" s="67"/>
      <c r="H12" s="67"/>
      <c r="I12" s="112"/>
      <c r="J12" s="67"/>
      <c r="L12" s="67"/>
      <c r="M12" s="67"/>
      <c r="N12" s="67"/>
      <c r="O12" s="67"/>
      <c r="P12" s="67"/>
    </row>
    <row r="13" spans="1:16" s="36" customFormat="1" ht="12.75" customHeight="1" x14ac:dyDescent="0.25">
      <c r="B13" s="113" t="s">
        <v>99</v>
      </c>
      <c r="C13" s="114"/>
      <c r="D13" s="114"/>
      <c r="E13" s="114"/>
      <c r="F13" s="114"/>
      <c r="G13" s="114"/>
      <c r="H13" s="114"/>
      <c r="I13" s="115"/>
      <c r="J13" s="114"/>
      <c r="L13" s="114"/>
      <c r="M13" s="114"/>
      <c r="N13" s="114"/>
      <c r="O13" s="114"/>
      <c r="P13" s="114"/>
    </row>
    <row r="14" spans="1:16" ht="15" customHeight="1" x14ac:dyDescent="0.25">
      <c r="B14" s="116" t="s">
        <v>23</v>
      </c>
      <c r="C14" s="129">
        <f>'3. Key Variables'!B21</f>
        <v>9.1999999999999998E-3</v>
      </c>
      <c r="D14" s="129">
        <f>'3. Key Variables'!B22</f>
        <v>0.19400000000000001</v>
      </c>
      <c r="E14" s="129">
        <f>'3. Key Variables'!B23</f>
        <v>2.86</v>
      </c>
      <c r="F14" s="129">
        <f>'3. Key Variables'!B24</f>
        <v>1</v>
      </c>
      <c r="G14" s="129">
        <f>'3. Key Variables'!B25</f>
        <v>0.56000000000000005</v>
      </c>
      <c r="H14" s="129">
        <f>'3. Key Variables'!B26</f>
        <v>0.1</v>
      </c>
      <c r="I14" s="117"/>
      <c r="J14" s="117"/>
      <c r="L14" s="11"/>
      <c r="M14" s="11"/>
      <c r="N14" s="11"/>
      <c r="O14" s="11"/>
      <c r="P14" s="11"/>
    </row>
    <row r="15" spans="1:16" ht="15" customHeight="1" x14ac:dyDescent="0.25">
      <c r="O15" s="118"/>
      <c r="P15" s="118"/>
    </row>
    <row r="16" spans="1:16" ht="15" customHeight="1" x14ac:dyDescent="0.25">
      <c r="C16" s="218" t="s">
        <v>65</v>
      </c>
      <c r="D16" s="218"/>
      <c r="E16" s="218"/>
      <c r="F16" s="218"/>
      <c r="G16" s="218"/>
      <c r="H16" s="218"/>
      <c r="I16" s="119"/>
      <c r="J16" s="120" t="s">
        <v>65</v>
      </c>
      <c r="L16" s="219" t="s">
        <v>65</v>
      </c>
      <c r="M16" s="219"/>
      <c r="N16" s="219"/>
      <c r="O16" s="219"/>
      <c r="P16" s="219"/>
    </row>
    <row r="17" spans="2:16" ht="15" customHeight="1" x14ac:dyDescent="0.25">
      <c r="B17" s="11" t="s">
        <v>45</v>
      </c>
      <c r="C17" s="302">
        <f>'4. Input and Output Table'!R18</f>
        <v>1058669944</v>
      </c>
      <c r="D17" s="302">
        <f>'4. Input and Output Table'!R30</f>
        <v>6929039800</v>
      </c>
      <c r="E17" s="302">
        <f>'4. Input and Output Table'!R42</f>
        <v>1273729600</v>
      </c>
      <c r="F17" s="302">
        <f>'4. Input and Output Table'!R54</f>
        <v>13719191</v>
      </c>
      <c r="G17" s="302">
        <f>'4. Input and Output Table'!R66</f>
        <v>36097600</v>
      </c>
      <c r="H17" s="302">
        <f>'4. Input and Output Table'!R78</f>
        <v>167343115.40900001</v>
      </c>
      <c r="I17" s="303"/>
      <c r="J17" s="304">
        <f>SUM(C17:H17)</f>
        <v>9478599250.4090004</v>
      </c>
      <c r="K17" s="278"/>
      <c r="L17" s="280">
        <v>2663000000</v>
      </c>
      <c r="M17" s="280">
        <v>3175000000</v>
      </c>
      <c r="N17" s="121">
        <f>M17*0.084</f>
        <v>266700000.00000003</v>
      </c>
      <c r="O17" s="122">
        <f t="shared" ref="O17:O23" si="0">(J17)/L17</f>
        <v>3.5593688510736015</v>
      </c>
      <c r="P17" s="122">
        <f t="shared" ref="P17:P23" si="1">J17/M17</f>
        <v>2.98538559068</v>
      </c>
    </row>
    <row r="18" spans="2:16" ht="15" customHeight="1" x14ac:dyDescent="0.25">
      <c r="B18" s="11" t="s">
        <v>40</v>
      </c>
      <c r="C18" s="302">
        <f>'4. Input and Output Table'!R19</f>
        <v>71541224</v>
      </c>
      <c r="D18" s="302">
        <f>'4. Input and Output Table'!R31</f>
        <v>0</v>
      </c>
      <c r="E18" s="302">
        <f>'4. Input and Output Table'!R43</f>
        <v>586586000</v>
      </c>
      <c r="F18" s="302">
        <f>'4. Input and Output Table'!R55</f>
        <v>21901774</v>
      </c>
      <c r="G18" s="302">
        <f>'4. Input and Output Table'!R67</f>
        <v>0</v>
      </c>
      <c r="H18" s="302">
        <f>'4. Input and Output Table'!R79</f>
        <v>157688300</v>
      </c>
      <c r="I18" s="303"/>
      <c r="J18" s="304">
        <f t="shared" ref="J18:J23" si="2">SUM(C18:H18)</f>
        <v>837717298</v>
      </c>
      <c r="K18" s="278"/>
      <c r="L18" s="280">
        <v>4646000000</v>
      </c>
      <c r="M18" s="280">
        <v>3401000000</v>
      </c>
      <c r="N18" s="121">
        <f t="shared" ref="N18:N23" si="3">M18*0.084</f>
        <v>285684000</v>
      </c>
      <c r="O18" s="122">
        <f t="shared" si="0"/>
        <v>0.1803093624623332</v>
      </c>
      <c r="P18" s="122">
        <f t="shared" si="1"/>
        <v>0.24631499500147017</v>
      </c>
    </row>
    <row r="19" spans="2:16" ht="15" customHeight="1" x14ac:dyDescent="0.25">
      <c r="B19" s="11" t="s">
        <v>43</v>
      </c>
      <c r="C19" s="302">
        <f>'4. Input and Output Table'!R20</f>
        <v>0</v>
      </c>
      <c r="D19" s="302">
        <f>'4. Input and Output Table'!R32</f>
        <v>0</v>
      </c>
      <c r="E19" s="302">
        <f>'4. Input and Output Table'!R44</f>
        <v>0</v>
      </c>
      <c r="F19" s="302">
        <f>'4. Input and Output Table'!R56</f>
        <v>0</v>
      </c>
      <c r="G19" s="302">
        <f>'4. Input and Output Table'!R68</f>
        <v>0</v>
      </c>
      <c r="H19" s="302">
        <f>'4. Input and Output Table'!R80</f>
        <v>388900</v>
      </c>
      <c r="I19" s="303"/>
      <c r="J19" s="304">
        <f t="shared" si="2"/>
        <v>388900</v>
      </c>
      <c r="K19" s="278"/>
      <c r="L19" s="280">
        <v>466000000</v>
      </c>
      <c r="M19" s="280">
        <v>244000000</v>
      </c>
      <c r="N19" s="121">
        <f t="shared" si="3"/>
        <v>20496000</v>
      </c>
      <c r="O19" s="122">
        <f t="shared" si="0"/>
        <v>8.3454935622317592E-4</v>
      </c>
      <c r="P19" s="122">
        <f t="shared" si="1"/>
        <v>1.5938524590163935E-3</v>
      </c>
    </row>
    <row r="20" spans="2:16" ht="15" customHeight="1" x14ac:dyDescent="0.25">
      <c r="B20" s="11" t="s">
        <v>44</v>
      </c>
      <c r="C20" s="302">
        <f>'4. Input and Output Table'!R21</f>
        <v>0</v>
      </c>
      <c r="D20" s="302">
        <f>'4. Input and Output Table'!R33</f>
        <v>0</v>
      </c>
      <c r="E20" s="302">
        <f>'4. Input and Output Table'!R45</f>
        <v>0</v>
      </c>
      <c r="F20" s="302">
        <f>'4. Input and Output Table'!R57</f>
        <v>0</v>
      </c>
      <c r="G20" s="302">
        <f>'4. Input and Output Table'!R69</f>
        <v>0</v>
      </c>
      <c r="H20" s="302">
        <f>'4. Input and Output Table'!R81</f>
        <v>0</v>
      </c>
      <c r="I20" s="303"/>
      <c r="J20" s="304">
        <f t="shared" si="2"/>
        <v>0</v>
      </c>
      <c r="K20" s="278"/>
      <c r="L20" s="280">
        <v>314000000</v>
      </c>
      <c r="M20" s="280">
        <v>390000000</v>
      </c>
      <c r="N20" s="121">
        <f t="shared" si="3"/>
        <v>32760000.000000004</v>
      </c>
      <c r="O20" s="122">
        <f t="shared" si="0"/>
        <v>0</v>
      </c>
      <c r="P20" s="122">
        <f t="shared" si="1"/>
        <v>0</v>
      </c>
    </row>
    <row r="21" spans="2:16" ht="15" customHeight="1" x14ac:dyDescent="0.25">
      <c r="B21" s="11" t="s">
        <v>41</v>
      </c>
      <c r="C21" s="302">
        <f>'4. Input and Output Table'!R22</f>
        <v>0</v>
      </c>
      <c r="D21" s="302">
        <f>'4. Input and Output Table'!R34</f>
        <v>0</v>
      </c>
      <c r="E21" s="302">
        <f>'4. Input and Output Table'!R46</f>
        <v>0</v>
      </c>
      <c r="F21" s="302">
        <f>'4. Input and Output Table'!R58</f>
        <v>0</v>
      </c>
      <c r="G21" s="302">
        <f>'4. Input and Output Table'!R70</f>
        <v>0</v>
      </c>
      <c r="H21" s="302">
        <f>'4. Input and Output Table'!R82</f>
        <v>110800</v>
      </c>
      <c r="I21" s="303"/>
      <c r="J21" s="304">
        <f t="shared" si="2"/>
        <v>110800</v>
      </c>
      <c r="K21" s="278"/>
      <c r="L21" s="280">
        <v>456000000</v>
      </c>
      <c r="M21" s="280">
        <v>24000000</v>
      </c>
      <c r="N21" s="121">
        <f t="shared" si="3"/>
        <v>2016000.0000000002</v>
      </c>
      <c r="O21" s="122">
        <f t="shared" si="0"/>
        <v>2.4298245614035087E-4</v>
      </c>
      <c r="P21" s="122">
        <f t="shared" si="1"/>
        <v>4.6166666666666665E-3</v>
      </c>
    </row>
    <row r="22" spans="2:16" ht="15" customHeight="1" x14ac:dyDescent="0.25">
      <c r="B22" s="11" t="s">
        <v>42</v>
      </c>
      <c r="C22" s="302">
        <f>'4. Input and Output Table'!R23</f>
        <v>49814688</v>
      </c>
      <c r="D22" s="302">
        <f>'4. Input and Output Table'!R35</f>
        <v>0</v>
      </c>
      <c r="E22" s="302">
        <f>'4. Input and Output Table'!R47</f>
        <v>83798000</v>
      </c>
      <c r="F22" s="302">
        <f>'4. Input and Output Table'!R59</f>
        <v>0</v>
      </c>
      <c r="G22" s="302">
        <f>'4. Input and Output Table'!R71</f>
        <v>0</v>
      </c>
      <c r="H22" s="302">
        <f>'4. Input and Output Table'!R83</f>
        <v>1037800</v>
      </c>
      <c r="I22" s="303"/>
      <c r="J22" s="304">
        <f t="shared" si="2"/>
        <v>134650488</v>
      </c>
      <c r="K22" s="278"/>
      <c r="L22" s="280">
        <v>1914000000</v>
      </c>
      <c r="M22" s="280">
        <v>723000000</v>
      </c>
      <c r="N22" s="121">
        <f t="shared" si="3"/>
        <v>60732000.000000007</v>
      </c>
      <c r="O22" s="122">
        <f t="shared" si="0"/>
        <v>7.0350307210031354E-2</v>
      </c>
      <c r="P22" s="122">
        <f t="shared" si="1"/>
        <v>0.18623857261410789</v>
      </c>
    </row>
    <row r="23" spans="2:16" ht="15" customHeight="1" x14ac:dyDescent="0.25">
      <c r="B23" s="11" t="s">
        <v>48</v>
      </c>
      <c r="C23" s="302">
        <f>'4. Input and Output Table'!R24</f>
        <v>0</v>
      </c>
      <c r="D23" s="302">
        <f>'4. Input and Output Table'!R36</f>
        <v>0</v>
      </c>
      <c r="E23" s="302">
        <f>'4. Input and Output Table'!R48</f>
        <v>201115200</v>
      </c>
      <c r="F23" s="302">
        <f>'4. Input and Output Table'!R60</f>
        <v>0</v>
      </c>
      <c r="G23" s="302">
        <f>'4. Input and Output Table'!R72</f>
        <v>0</v>
      </c>
      <c r="H23" s="302">
        <f>'4. Input and Output Table'!R84</f>
        <v>39419500</v>
      </c>
      <c r="I23" s="303"/>
      <c r="J23" s="304">
        <f t="shared" si="2"/>
        <v>240534700</v>
      </c>
      <c r="K23" s="278"/>
      <c r="L23" s="280">
        <v>1124000000</v>
      </c>
      <c r="M23" s="280">
        <v>511000000</v>
      </c>
      <c r="N23" s="121">
        <f t="shared" si="3"/>
        <v>42924000</v>
      </c>
      <c r="O23" s="122">
        <f t="shared" si="0"/>
        <v>0.2139988434163701</v>
      </c>
      <c r="P23" s="122">
        <f t="shared" si="1"/>
        <v>0.47071369863013701</v>
      </c>
    </row>
    <row r="24" spans="2:16" x14ac:dyDescent="0.25">
      <c r="C24" s="305"/>
      <c r="D24" s="305"/>
      <c r="E24" s="305"/>
      <c r="F24" s="305"/>
      <c r="G24" s="305"/>
      <c r="H24" s="305"/>
      <c r="I24" s="306"/>
      <c r="J24" s="305"/>
      <c r="K24" s="278"/>
      <c r="L24" s="305"/>
      <c r="M24" s="305"/>
    </row>
    <row r="25" spans="2:16" ht="45.75" customHeight="1" x14ac:dyDescent="0.25">
      <c r="B25" s="123" t="s">
        <v>98</v>
      </c>
      <c r="C25" s="307">
        <f t="shared" ref="C25:H25" si="4">SUM(C17:C23)</f>
        <v>1180025856</v>
      </c>
      <c r="D25" s="307">
        <f t="shared" si="4"/>
        <v>6929039800</v>
      </c>
      <c r="E25" s="307">
        <f t="shared" si="4"/>
        <v>2145228800</v>
      </c>
      <c r="F25" s="307">
        <f t="shared" si="4"/>
        <v>35620965</v>
      </c>
      <c r="G25" s="307">
        <f t="shared" si="4"/>
        <v>36097600</v>
      </c>
      <c r="H25" s="307">
        <f t="shared" si="4"/>
        <v>365988415.40900004</v>
      </c>
      <c r="I25" s="308"/>
      <c r="J25" s="307">
        <f>SUM(J17:J23)</f>
        <v>10692001436.409</v>
      </c>
      <c r="K25" s="278"/>
      <c r="L25" s="309">
        <f>SUM(L17:L23)</f>
        <v>11583000000</v>
      </c>
      <c r="M25" s="309">
        <f>SUM(M17:M23)</f>
        <v>8468000000</v>
      </c>
      <c r="N25" s="124">
        <f>SUM(N17:N23)</f>
        <v>711312000</v>
      </c>
    </row>
    <row r="27" spans="2:16" s="20" customFormat="1" ht="15" customHeight="1" x14ac:dyDescent="0.25">
      <c r="B27" s="21"/>
      <c r="C27" s="219" t="s">
        <v>66</v>
      </c>
      <c r="D27" s="219"/>
      <c r="E27" s="219"/>
      <c r="F27" s="219"/>
      <c r="G27" s="219"/>
      <c r="H27" s="219"/>
      <c r="I27" s="110"/>
      <c r="J27" s="125" t="s">
        <v>66</v>
      </c>
      <c r="L27" s="218" t="s">
        <v>66</v>
      </c>
      <c r="M27" s="218"/>
      <c r="N27" s="218"/>
      <c r="O27" s="218"/>
      <c r="P27" s="218"/>
    </row>
    <row r="28" spans="2:16" ht="15" customHeight="1" x14ac:dyDescent="0.25">
      <c r="B28" s="11" t="s">
        <v>68</v>
      </c>
      <c r="C28" s="311">
        <f>'4. Input and Output Table'!S18</f>
        <v>1049882288</v>
      </c>
      <c r="D28" s="311">
        <f>'4. Input and Output Table'!S30</f>
        <v>7354217960</v>
      </c>
      <c r="E28" s="311">
        <f>'4. Input and Output Table'!S42</f>
        <v>1340768000</v>
      </c>
      <c r="F28" s="311">
        <f>'4. Input and Output Table'!S54</f>
        <v>20199974</v>
      </c>
      <c r="G28" s="311">
        <f>'4. Input and Output Table'!S66</f>
        <v>0</v>
      </c>
      <c r="H28" s="311">
        <f>'4. Input and Output Table'!S78</f>
        <v>162764055.58800003</v>
      </c>
      <c r="I28" s="303"/>
      <c r="J28" s="304">
        <f>SUM(C28:H28)</f>
        <v>9927832277.5879993</v>
      </c>
      <c r="K28" s="278"/>
      <c r="L28" s="280">
        <v>3090000000</v>
      </c>
      <c r="M28" s="280">
        <v>3490000000</v>
      </c>
      <c r="N28" s="121">
        <f>M28*0.084</f>
        <v>293160000</v>
      </c>
      <c r="O28" s="122">
        <f t="shared" ref="O28:O34" si="5">(J28)/L28</f>
        <v>3.2128907047210356</v>
      </c>
      <c r="P28" s="122">
        <f t="shared" ref="P28:P34" si="6">J28/M28</f>
        <v>2.8446510824034381</v>
      </c>
    </row>
    <row r="29" spans="2:16" ht="15" customHeight="1" x14ac:dyDescent="0.25">
      <c r="B29" s="11" t="s">
        <v>69</v>
      </c>
      <c r="C29" s="311">
        <f>'4. Input and Output Table'!S19</f>
        <v>61351856</v>
      </c>
      <c r="D29" s="311">
        <f>'4. Input and Output Table'!S31</f>
        <v>0</v>
      </c>
      <c r="E29" s="311">
        <f>'4. Input and Output Table'!S43</f>
        <v>335192000</v>
      </c>
      <c r="F29" s="311">
        <f>'4. Input and Output Table'!S55</f>
        <v>26666874.5</v>
      </c>
      <c r="G29" s="311">
        <f>'4. Input and Output Table'!S67</f>
        <v>0</v>
      </c>
      <c r="H29" s="311">
        <f>'4. Input and Output Table'!S79</f>
        <v>330937000</v>
      </c>
      <c r="I29" s="303"/>
      <c r="J29" s="304">
        <f t="shared" ref="J29:J34" si="7">SUM(C29:H29)</f>
        <v>754147730.5</v>
      </c>
      <c r="K29" s="278"/>
      <c r="L29" s="280">
        <v>4857000000</v>
      </c>
      <c r="M29" s="280">
        <v>4304000000</v>
      </c>
      <c r="N29" s="121">
        <f t="shared" ref="N29:N34" si="8">M29*0.084</f>
        <v>361536000</v>
      </c>
      <c r="O29" s="122">
        <f t="shared" si="5"/>
        <v>0.15527027599341156</v>
      </c>
      <c r="P29" s="122">
        <f t="shared" si="6"/>
        <v>0.17522019760687732</v>
      </c>
    </row>
    <row r="30" spans="2:16" ht="15" customHeight="1" x14ac:dyDescent="0.25">
      <c r="B30" s="11" t="s">
        <v>43</v>
      </c>
      <c r="C30" s="311">
        <f>'4. Input and Output Table'!S20</f>
        <v>0</v>
      </c>
      <c r="D30" s="311">
        <f>'4. Input and Output Table'!S32</f>
        <v>0</v>
      </c>
      <c r="E30" s="311">
        <f>'4. Input and Output Table'!S44</f>
        <v>0</v>
      </c>
      <c r="F30" s="311">
        <f>'4. Input and Output Table'!S56</f>
        <v>0</v>
      </c>
      <c r="G30" s="311">
        <f>'4. Input and Output Table'!S68</f>
        <v>0</v>
      </c>
      <c r="H30" s="311">
        <f>'4. Input and Output Table'!S80</f>
        <v>6561300</v>
      </c>
      <c r="I30" s="303"/>
      <c r="J30" s="304">
        <f t="shared" si="7"/>
        <v>6561300</v>
      </c>
      <c r="K30" s="278"/>
      <c r="L30" s="280">
        <v>740000000</v>
      </c>
      <c r="M30" s="280">
        <v>421000000</v>
      </c>
      <c r="N30" s="121">
        <f t="shared" si="8"/>
        <v>35364000</v>
      </c>
      <c r="O30" s="122">
        <f t="shared" si="5"/>
        <v>8.8666216216216221E-3</v>
      </c>
      <c r="P30" s="122">
        <f t="shared" si="6"/>
        <v>1.5585035629453682E-2</v>
      </c>
    </row>
    <row r="31" spans="2:16" ht="15" customHeight="1" x14ac:dyDescent="0.25">
      <c r="B31" s="11" t="s">
        <v>44</v>
      </c>
      <c r="C31" s="311">
        <f>'4. Input and Output Table'!S21</f>
        <v>0</v>
      </c>
      <c r="D31" s="311">
        <f>'4. Input and Output Table'!S33</f>
        <v>0</v>
      </c>
      <c r="E31" s="311">
        <f>'4. Input and Output Table'!S45</f>
        <v>0</v>
      </c>
      <c r="F31" s="311">
        <f>'4. Input and Output Table'!S57</f>
        <v>0</v>
      </c>
      <c r="G31" s="311">
        <f>'4. Input and Output Table'!S69</f>
        <v>0</v>
      </c>
      <c r="H31" s="311">
        <f>'4. Input and Output Table'!S81</f>
        <v>2600</v>
      </c>
      <c r="I31" s="303"/>
      <c r="J31" s="304">
        <f t="shared" si="7"/>
        <v>2600</v>
      </c>
      <c r="K31" s="278"/>
      <c r="L31" s="280">
        <v>426000000</v>
      </c>
      <c r="M31" s="280">
        <v>390000000</v>
      </c>
      <c r="N31" s="121">
        <f t="shared" si="8"/>
        <v>32760000.000000004</v>
      </c>
      <c r="O31" s="122">
        <f t="shared" si="5"/>
        <v>6.1032863849765259E-6</v>
      </c>
      <c r="P31" s="122">
        <f t="shared" si="6"/>
        <v>6.6666666666666666E-6</v>
      </c>
    </row>
    <row r="32" spans="2:16" ht="15" customHeight="1" x14ac:dyDescent="0.25">
      <c r="B32" s="11" t="s">
        <v>41</v>
      </c>
      <c r="C32" s="311">
        <f>'4. Input and Output Table'!S22</f>
        <v>0</v>
      </c>
      <c r="D32" s="311">
        <f>'4. Input and Output Table'!S34</f>
        <v>0</v>
      </c>
      <c r="E32" s="311">
        <f>'4. Input and Output Table'!S46</f>
        <v>0</v>
      </c>
      <c r="F32" s="311">
        <f>'4. Input and Output Table'!S58</f>
        <v>0</v>
      </c>
      <c r="G32" s="311">
        <f>'4. Input and Output Table'!S70</f>
        <v>0</v>
      </c>
      <c r="H32" s="311">
        <f>'4. Input and Output Table'!S82</f>
        <v>31500</v>
      </c>
      <c r="I32" s="303"/>
      <c r="J32" s="304">
        <f t="shared" si="7"/>
        <v>31500</v>
      </c>
      <c r="K32" s="278"/>
      <c r="L32" s="280">
        <v>629000000</v>
      </c>
      <c r="M32" s="280">
        <v>26000000</v>
      </c>
      <c r="N32" s="121">
        <f t="shared" si="8"/>
        <v>2184000</v>
      </c>
      <c r="O32" s="122">
        <f t="shared" si="5"/>
        <v>5.0079491255961846E-5</v>
      </c>
      <c r="P32" s="122">
        <f t="shared" si="6"/>
        <v>1.2115384615384616E-3</v>
      </c>
    </row>
    <row r="33" spans="2:16" ht="15" customHeight="1" x14ac:dyDescent="0.25">
      <c r="B33" s="11" t="s">
        <v>42</v>
      </c>
      <c r="C33" s="311">
        <f>'4. Input and Output Table'!S23</f>
        <v>31484608</v>
      </c>
      <c r="D33" s="311">
        <f>'4. Input and Output Table'!S35</f>
        <v>0</v>
      </c>
      <c r="E33" s="311">
        <f>'4. Input and Output Table'!S47</f>
        <v>83798000</v>
      </c>
      <c r="F33" s="311">
        <f>'4. Input and Output Table'!S59</f>
        <v>0</v>
      </c>
      <c r="G33" s="311">
        <f>'4. Input and Output Table'!S71</f>
        <v>0</v>
      </c>
      <c r="H33" s="311">
        <f>'4. Input and Output Table'!S83</f>
        <v>1038500</v>
      </c>
      <c r="I33" s="303"/>
      <c r="J33" s="304">
        <f t="shared" si="7"/>
        <v>116321108</v>
      </c>
      <c r="K33" s="278"/>
      <c r="L33" s="280">
        <v>1669000000</v>
      </c>
      <c r="M33" s="280">
        <v>972000000</v>
      </c>
      <c r="N33" s="121">
        <f t="shared" si="8"/>
        <v>81648000</v>
      </c>
      <c r="O33" s="122">
        <f t="shared" si="5"/>
        <v>6.9695091671659673E-2</v>
      </c>
      <c r="P33" s="122">
        <f t="shared" si="6"/>
        <v>0.11967192181069959</v>
      </c>
    </row>
    <row r="34" spans="2:16" ht="15" customHeight="1" x14ac:dyDescent="0.25">
      <c r="B34" s="11" t="s">
        <v>47</v>
      </c>
      <c r="C34" s="311">
        <f>'4. Input and Output Table'!S24</f>
        <v>0</v>
      </c>
      <c r="D34" s="311">
        <f>'4. Input and Output Table'!S36</f>
        <v>0</v>
      </c>
      <c r="E34" s="311">
        <f>'4. Input and Output Table'!S48</f>
        <v>217874800</v>
      </c>
      <c r="F34" s="311">
        <f>'4. Input and Output Table'!S60</f>
        <v>0</v>
      </c>
      <c r="G34" s="311">
        <f>'4. Input and Output Table'!S72</f>
        <v>0</v>
      </c>
      <c r="H34" s="311">
        <f>'4. Input and Output Table'!S84</f>
        <v>34676300</v>
      </c>
      <c r="I34" s="303"/>
      <c r="J34" s="304">
        <f t="shared" si="7"/>
        <v>252551100</v>
      </c>
      <c r="K34" s="278"/>
      <c r="L34" s="280">
        <v>1322000000</v>
      </c>
      <c r="M34" s="280">
        <v>542000000</v>
      </c>
      <c r="N34" s="121">
        <f t="shared" si="8"/>
        <v>45528000</v>
      </c>
      <c r="O34" s="122">
        <f t="shared" si="5"/>
        <v>0.19103714069591529</v>
      </c>
      <c r="P34" s="122">
        <f t="shared" si="6"/>
        <v>0.46596143911439114</v>
      </c>
    </row>
    <row r="35" spans="2:16" ht="15" customHeight="1" x14ac:dyDescent="0.25">
      <c r="C35" s="312"/>
      <c r="D35" s="312"/>
      <c r="E35" s="312"/>
      <c r="F35" s="312"/>
      <c r="G35" s="312"/>
      <c r="H35" s="312"/>
      <c r="I35" s="303"/>
      <c r="J35" s="312"/>
      <c r="K35" s="278"/>
      <c r="L35" s="281"/>
      <c r="M35" s="312"/>
      <c r="N35" s="126"/>
      <c r="O35" s="127"/>
      <c r="P35" s="127"/>
    </row>
    <row r="36" spans="2:16" ht="39.75" customHeight="1" x14ac:dyDescent="0.25">
      <c r="B36" s="123" t="s">
        <v>97</v>
      </c>
      <c r="C36" s="307">
        <f t="shared" ref="C36:H36" si="9">SUM(C28:C34)</f>
        <v>1142718752</v>
      </c>
      <c r="D36" s="307">
        <f t="shared" si="9"/>
        <v>7354217960</v>
      </c>
      <c r="E36" s="307">
        <f t="shared" si="9"/>
        <v>1977632800</v>
      </c>
      <c r="F36" s="307">
        <f t="shared" si="9"/>
        <v>46866848.5</v>
      </c>
      <c r="G36" s="307">
        <f t="shared" si="9"/>
        <v>0</v>
      </c>
      <c r="H36" s="307">
        <f t="shared" si="9"/>
        <v>536011255.58800006</v>
      </c>
      <c r="I36" s="308"/>
      <c r="J36" s="307">
        <f>SUM(J28:J34)</f>
        <v>11057447616.087999</v>
      </c>
      <c r="K36" s="278"/>
      <c r="L36" s="309">
        <f>SUM(L28:L34)</f>
        <v>12733000000</v>
      </c>
      <c r="M36" s="309">
        <f>SUM(M28:M34)</f>
        <v>10145000000</v>
      </c>
      <c r="N36" s="124">
        <f>SUM(N28:N34)</f>
        <v>852180000</v>
      </c>
      <c r="O36" s="127"/>
      <c r="P36" s="127"/>
    </row>
    <row r="37" spans="2:16" ht="15" customHeight="1" x14ac:dyDescent="0.25">
      <c r="O37" s="128"/>
      <c r="P37" s="128"/>
    </row>
    <row r="38" spans="2:16" ht="15" customHeight="1" x14ac:dyDescent="0.25">
      <c r="C38" s="218" t="s">
        <v>129</v>
      </c>
      <c r="D38" s="218"/>
      <c r="E38" s="218"/>
      <c r="F38" s="218"/>
      <c r="G38" s="218"/>
      <c r="H38" s="218"/>
      <c r="I38" s="119"/>
      <c r="J38" s="120" t="s">
        <v>129</v>
      </c>
      <c r="L38" s="219" t="s">
        <v>129</v>
      </c>
      <c r="M38" s="219"/>
      <c r="N38" s="219"/>
      <c r="O38" s="219"/>
      <c r="P38" s="219"/>
    </row>
    <row r="39" spans="2:16" ht="15" customHeight="1" x14ac:dyDescent="0.25">
      <c r="B39" s="11" t="s">
        <v>45</v>
      </c>
      <c r="C39" s="310">
        <f>'4. Input and Output Table'!T18</f>
        <v>0</v>
      </c>
      <c r="D39" s="310">
        <f>'4. Input and Output Table'!T30</f>
        <v>0</v>
      </c>
      <c r="E39" s="310">
        <f>'4. Input and Output Table'!T42</f>
        <v>0</v>
      </c>
      <c r="F39" s="310">
        <f>'4. Input and Output Table'!T54</f>
        <v>0</v>
      </c>
      <c r="G39" s="310">
        <f>'4. Input and Output Table'!T66</f>
        <v>0</v>
      </c>
      <c r="H39" s="310">
        <f>'4. Input and Output Table'!T78</f>
        <v>0</v>
      </c>
      <c r="I39" s="298"/>
      <c r="J39" s="295">
        <f>SUM(C39:H39)</f>
        <v>0</v>
      </c>
      <c r="K39" s="276"/>
      <c r="L39" s="313">
        <v>0</v>
      </c>
      <c r="M39" s="313">
        <v>0</v>
      </c>
      <c r="N39" s="121">
        <f>M39*0.084</f>
        <v>0</v>
      </c>
      <c r="O39" s="122" t="e">
        <f t="shared" ref="O39:O45" si="10">(J39)/L39</f>
        <v>#DIV/0!</v>
      </c>
      <c r="P39" s="122" t="e">
        <f t="shared" ref="P39:P45" si="11">J39/M39</f>
        <v>#DIV/0!</v>
      </c>
    </row>
    <row r="40" spans="2:16" ht="15" customHeight="1" x14ac:dyDescent="0.25">
      <c r="B40" s="11" t="s">
        <v>40</v>
      </c>
      <c r="C40" s="310">
        <f>'4. Input and Output Table'!T19</f>
        <v>0</v>
      </c>
      <c r="D40" s="310">
        <f>'4. Input and Output Table'!T31</f>
        <v>0</v>
      </c>
      <c r="E40" s="310">
        <f>'4. Input and Output Table'!T43</f>
        <v>0</v>
      </c>
      <c r="F40" s="310">
        <f>'4. Input and Output Table'!T55</f>
        <v>0</v>
      </c>
      <c r="G40" s="310">
        <f>'4. Input and Output Table'!T67</f>
        <v>0</v>
      </c>
      <c r="H40" s="310">
        <f>'4. Input and Output Table'!T79</f>
        <v>0</v>
      </c>
      <c r="I40" s="298"/>
      <c r="J40" s="295">
        <f t="shared" ref="J40:J45" si="12">SUM(C40:H40)</f>
        <v>0</v>
      </c>
      <c r="K40" s="276"/>
      <c r="L40" s="313">
        <v>0</v>
      </c>
      <c r="M40" s="313">
        <v>0</v>
      </c>
      <c r="N40" s="121">
        <f t="shared" ref="N40:N45" si="13">M40*0.084</f>
        <v>0</v>
      </c>
      <c r="O40" s="122" t="e">
        <f t="shared" si="10"/>
        <v>#DIV/0!</v>
      </c>
      <c r="P40" s="122" t="e">
        <f t="shared" si="11"/>
        <v>#DIV/0!</v>
      </c>
    </row>
    <row r="41" spans="2:16" ht="15" customHeight="1" x14ac:dyDescent="0.25">
      <c r="B41" s="11" t="s">
        <v>43</v>
      </c>
      <c r="C41" s="310">
        <f>'4. Input and Output Table'!T20</f>
        <v>0</v>
      </c>
      <c r="D41" s="310">
        <f>'4. Input and Output Table'!T32</f>
        <v>0</v>
      </c>
      <c r="E41" s="310">
        <f>'4. Input and Output Table'!T44</f>
        <v>0</v>
      </c>
      <c r="F41" s="310">
        <f>'4. Input and Output Table'!T56</f>
        <v>0</v>
      </c>
      <c r="G41" s="310">
        <f>'4. Input and Output Table'!T68</f>
        <v>0</v>
      </c>
      <c r="H41" s="310">
        <f>'4. Input and Output Table'!T80</f>
        <v>0</v>
      </c>
      <c r="I41" s="298"/>
      <c r="J41" s="295">
        <f t="shared" si="12"/>
        <v>0</v>
      </c>
      <c r="K41" s="276"/>
      <c r="L41" s="313">
        <v>0</v>
      </c>
      <c r="M41" s="313">
        <v>0</v>
      </c>
      <c r="N41" s="121">
        <f t="shared" si="13"/>
        <v>0</v>
      </c>
      <c r="O41" s="122" t="e">
        <f t="shared" si="10"/>
        <v>#DIV/0!</v>
      </c>
      <c r="P41" s="122" t="e">
        <f t="shared" si="11"/>
        <v>#DIV/0!</v>
      </c>
    </row>
    <row r="42" spans="2:16" ht="15" customHeight="1" x14ac:dyDescent="0.25">
      <c r="B42" s="11" t="s">
        <v>44</v>
      </c>
      <c r="C42" s="310">
        <f>'4. Input and Output Table'!T21</f>
        <v>0</v>
      </c>
      <c r="D42" s="310">
        <f>'4. Input and Output Table'!T33</f>
        <v>0</v>
      </c>
      <c r="E42" s="310">
        <f>'4. Input and Output Table'!T45</f>
        <v>0</v>
      </c>
      <c r="F42" s="310">
        <f>'4. Input and Output Table'!T57</f>
        <v>0</v>
      </c>
      <c r="G42" s="310">
        <f>'4. Input and Output Table'!T69</f>
        <v>0</v>
      </c>
      <c r="H42" s="310">
        <f>'4. Input and Output Table'!T81</f>
        <v>0</v>
      </c>
      <c r="I42" s="298"/>
      <c r="J42" s="295">
        <f t="shared" si="12"/>
        <v>0</v>
      </c>
      <c r="K42" s="276"/>
      <c r="L42" s="313">
        <v>0</v>
      </c>
      <c r="M42" s="313">
        <v>0</v>
      </c>
      <c r="N42" s="121">
        <f t="shared" si="13"/>
        <v>0</v>
      </c>
      <c r="O42" s="122" t="e">
        <f t="shared" si="10"/>
        <v>#DIV/0!</v>
      </c>
      <c r="P42" s="122" t="e">
        <f t="shared" si="11"/>
        <v>#DIV/0!</v>
      </c>
    </row>
    <row r="43" spans="2:16" ht="15" customHeight="1" x14ac:dyDescent="0.25">
      <c r="B43" s="11" t="s">
        <v>41</v>
      </c>
      <c r="C43" s="310">
        <f>'4. Input and Output Table'!T22</f>
        <v>0</v>
      </c>
      <c r="D43" s="310">
        <f>'4. Input and Output Table'!T34</f>
        <v>0</v>
      </c>
      <c r="E43" s="310">
        <f>'4. Input and Output Table'!T46</f>
        <v>0</v>
      </c>
      <c r="F43" s="310">
        <f>'4. Input and Output Table'!T58</f>
        <v>0</v>
      </c>
      <c r="G43" s="310">
        <f>'4. Input and Output Table'!T70</f>
        <v>0</v>
      </c>
      <c r="H43" s="310">
        <f>'4. Input and Output Table'!T82</f>
        <v>0</v>
      </c>
      <c r="I43" s="298"/>
      <c r="J43" s="295">
        <f t="shared" si="12"/>
        <v>0</v>
      </c>
      <c r="K43" s="276"/>
      <c r="L43" s="313">
        <v>0</v>
      </c>
      <c r="M43" s="313">
        <v>0</v>
      </c>
      <c r="N43" s="121">
        <f t="shared" si="13"/>
        <v>0</v>
      </c>
      <c r="O43" s="122" t="e">
        <f t="shared" si="10"/>
        <v>#DIV/0!</v>
      </c>
      <c r="P43" s="122" t="e">
        <f t="shared" si="11"/>
        <v>#DIV/0!</v>
      </c>
    </row>
    <row r="44" spans="2:16" ht="15" customHeight="1" x14ac:dyDescent="0.25">
      <c r="B44" s="11" t="s">
        <v>42</v>
      </c>
      <c r="C44" s="310">
        <f>'4. Input and Output Table'!T23</f>
        <v>0</v>
      </c>
      <c r="D44" s="310">
        <f>'4. Input and Output Table'!T35</f>
        <v>0</v>
      </c>
      <c r="E44" s="310">
        <f>'4. Input and Output Table'!T47</f>
        <v>0</v>
      </c>
      <c r="F44" s="310">
        <f>'4. Input and Output Table'!T59</f>
        <v>0</v>
      </c>
      <c r="G44" s="310">
        <f>'4. Input and Output Table'!T71</f>
        <v>0</v>
      </c>
      <c r="H44" s="310">
        <f>'4. Input and Output Table'!T83</f>
        <v>0</v>
      </c>
      <c r="I44" s="298"/>
      <c r="J44" s="295">
        <f t="shared" si="12"/>
        <v>0</v>
      </c>
      <c r="K44" s="276"/>
      <c r="L44" s="313">
        <v>0</v>
      </c>
      <c r="M44" s="313">
        <v>0</v>
      </c>
      <c r="N44" s="121">
        <f t="shared" si="13"/>
        <v>0</v>
      </c>
      <c r="O44" s="122" t="e">
        <f t="shared" si="10"/>
        <v>#DIV/0!</v>
      </c>
      <c r="P44" s="122" t="e">
        <f t="shared" si="11"/>
        <v>#DIV/0!</v>
      </c>
    </row>
    <row r="45" spans="2:16" ht="15" customHeight="1" x14ac:dyDescent="0.25">
      <c r="B45" s="11" t="s">
        <v>48</v>
      </c>
      <c r="C45" s="310">
        <f>'4. Input and Output Table'!T24</f>
        <v>0</v>
      </c>
      <c r="D45" s="310">
        <f>'4. Input and Output Table'!T36</f>
        <v>0</v>
      </c>
      <c r="E45" s="310">
        <f>'4. Input and Output Table'!T48</f>
        <v>0</v>
      </c>
      <c r="F45" s="310">
        <f>'4. Input and Output Table'!T60</f>
        <v>0</v>
      </c>
      <c r="G45" s="310">
        <f>'4. Input and Output Table'!T72</f>
        <v>0</v>
      </c>
      <c r="H45" s="310">
        <f>'4. Input and Output Table'!T84</f>
        <v>0</v>
      </c>
      <c r="I45" s="298"/>
      <c r="J45" s="295">
        <f t="shared" si="12"/>
        <v>0</v>
      </c>
      <c r="K45" s="276"/>
      <c r="L45" s="313">
        <v>0</v>
      </c>
      <c r="M45" s="313">
        <v>0</v>
      </c>
      <c r="N45" s="121">
        <f t="shared" si="13"/>
        <v>0</v>
      </c>
      <c r="O45" s="122" t="e">
        <f t="shared" si="10"/>
        <v>#DIV/0!</v>
      </c>
      <c r="P45" s="122" t="e">
        <f t="shared" si="11"/>
        <v>#DIV/0!</v>
      </c>
    </row>
    <row r="46" spans="2:16" x14ac:dyDescent="0.25">
      <c r="C46" s="299"/>
      <c r="D46" s="299"/>
      <c r="E46" s="299"/>
      <c r="F46" s="299"/>
      <c r="G46" s="299"/>
      <c r="H46" s="299"/>
      <c r="I46" s="300"/>
      <c r="J46" s="299"/>
      <c r="K46" s="276"/>
      <c r="L46" s="299"/>
      <c r="M46" s="299"/>
    </row>
    <row r="47" spans="2:16" ht="45.75" customHeight="1" x14ac:dyDescent="0.25">
      <c r="B47" s="123" t="s">
        <v>176</v>
      </c>
      <c r="C47" s="296">
        <f t="shared" ref="C47:H47" si="14">SUM(C39:C45)</f>
        <v>0</v>
      </c>
      <c r="D47" s="296">
        <f t="shared" si="14"/>
        <v>0</v>
      </c>
      <c r="E47" s="296">
        <f t="shared" si="14"/>
        <v>0</v>
      </c>
      <c r="F47" s="296">
        <f t="shared" si="14"/>
        <v>0</v>
      </c>
      <c r="G47" s="296">
        <f t="shared" si="14"/>
        <v>0</v>
      </c>
      <c r="H47" s="296">
        <f t="shared" si="14"/>
        <v>0</v>
      </c>
      <c r="I47" s="301"/>
      <c r="J47" s="296">
        <f>SUM(J39:J45)</f>
        <v>0</v>
      </c>
      <c r="K47" s="276"/>
      <c r="L47" s="297">
        <f>SUM(L39:L45)</f>
        <v>0</v>
      </c>
      <c r="M47" s="297">
        <f>SUM(M39:M45)</f>
        <v>0</v>
      </c>
      <c r="N47" s="124">
        <f>SUM(N39:N45)</f>
        <v>0</v>
      </c>
    </row>
    <row r="49" spans="2:16" ht="15" customHeight="1" x14ac:dyDescent="0.25">
      <c r="C49" s="218" t="s">
        <v>130</v>
      </c>
      <c r="D49" s="218"/>
      <c r="E49" s="218"/>
      <c r="F49" s="218"/>
      <c r="G49" s="218"/>
      <c r="H49" s="218"/>
      <c r="I49" s="119"/>
      <c r="J49" s="120" t="s">
        <v>130</v>
      </c>
      <c r="L49" s="219" t="s">
        <v>130</v>
      </c>
      <c r="M49" s="219"/>
      <c r="N49" s="219"/>
      <c r="O49" s="219"/>
      <c r="P49" s="219"/>
    </row>
    <row r="50" spans="2:16" ht="15" customHeight="1" x14ac:dyDescent="0.25">
      <c r="B50" s="11" t="s">
        <v>45</v>
      </c>
      <c r="C50" s="310">
        <f>'4. Input and Output Table'!U18</f>
        <v>0</v>
      </c>
      <c r="D50" s="310">
        <f>'4. Input and Output Table'!U30</f>
        <v>0</v>
      </c>
      <c r="E50" s="310">
        <f>'4. Input and Output Table'!U42</f>
        <v>0</v>
      </c>
      <c r="F50" s="310">
        <f>'4. Input and Output Table'!U54</f>
        <v>0</v>
      </c>
      <c r="G50" s="310">
        <f>'4. Input and Output Table'!U66</f>
        <v>0</v>
      </c>
      <c r="H50" s="310">
        <f>'4. Input and Output Table'!U78</f>
        <v>0</v>
      </c>
      <c r="I50" s="298"/>
      <c r="J50" s="295">
        <f>SUM(C50:H50)</f>
        <v>0</v>
      </c>
      <c r="K50" s="276"/>
      <c r="L50" s="313">
        <v>0</v>
      </c>
      <c r="M50" s="313">
        <v>0</v>
      </c>
      <c r="N50" s="121">
        <f>M50*0.084</f>
        <v>0</v>
      </c>
      <c r="O50" s="122" t="e">
        <f t="shared" ref="O50:O56" si="15">(J50)/L50</f>
        <v>#DIV/0!</v>
      </c>
      <c r="P50" s="122" t="e">
        <f t="shared" ref="P50:P56" si="16">J50/M50</f>
        <v>#DIV/0!</v>
      </c>
    </row>
    <row r="51" spans="2:16" ht="15" customHeight="1" x14ac:dyDescent="0.25">
      <c r="B51" s="11" t="s">
        <v>40</v>
      </c>
      <c r="C51" s="310">
        <f>'4. Input and Output Table'!U19</f>
        <v>0</v>
      </c>
      <c r="D51" s="310">
        <f>'4. Input and Output Table'!U31</f>
        <v>0</v>
      </c>
      <c r="E51" s="310">
        <f>'4. Input and Output Table'!U43</f>
        <v>0</v>
      </c>
      <c r="F51" s="310">
        <f>'4. Input and Output Table'!U55</f>
        <v>0</v>
      </c>
      <c r="G51" s="310">
        <f>'4. Input and Output Table'!U67</f>
        <v>0</v>
      </c>
      <c r="H51" s="310">
        <f>'4. Input and Output Table'!U79</f>
        <v>0</v>
      </c>
      <c r="I51" s="298"/>
      <c r="J51" s="295">
        <f t="shared" ref="J51:J56" si="17">SUM(C51:H51)</f>
        <v>0</v>
      </c>
      <c r="K51" s="276"/>
      <c r="L51" s="313">
        <v>0</v>
      </c>
      <c r="M51" s="313">
        <v>0</v>
      </c>
      <c r="N51" s="121">
        <f t="shared" ref="N51:N56" si="18">M51*0.084</f>
        <v>0</v>
      </c>
      <c r="O51" s="122" t="e">
        <f t="shared" si="15"/>
        <v>#DIV/0!</v>
      </c>
      <c r="P51" s="122" t="e">
        <f t="shared" si="16"/>
        <v>#DIV/0!</v>
      </c>
    </row>
    <row r="52" spans="2:16" ht="15" customHeight="1" x14ac:dyDescent="0.25">
      <c r="B52" s="11" t="s">
        <v>43</v>
      </c>
      <c r="C52" s="310">
        <f>'4. Input and Output Table'!U20</f>
        <v>0</v>
      </c>
      <c r="D52" s="310">
        <f>'4. Input and Output Table'!U32</f>
        <v>0</v>
      </c>
      <c r="E52" s="310">
        <f>'4. Input and Output Table'!U44</f>
        <v>0</v>
      </c>
      <c r="F52" s="310">
        <f>'4. Input and Output Table'!U56</f>
        <v>0</v>
      </c>
      <c r="G52" s="310">
        <f>'4. Input and Output Table'!U68</f>
        <v>0</v>
      </c>
      <c r="H52" s="310">
        <f>'4. Input and Output Table'!U80</f>
        <v>0</v>
      </c>
      <c r="I52" s="298"/>
      <c r="J52" s="295">
        <f t="shared" si="17"/>
        <v>0</v>
      </c>
      <c r="K52" s="276"/>
      <c r="L52" s="313">
        <v>0</v>
      </c>
      <c r="M52" s="313">
        <v>0</v>
      </c>
      <c r="N52" s="121">
        <f t="shared" si="18"/>
        <v>0</v>
      </c>
      <c r="O52" s="122" t="e">
        <f t="shared" si="15"/>
        <v>#DIV/0!</v>
      </c>
      <c r="P52" s="122" t="e">
        <f t="shared" si="16"/>
        <v>#DIV/0!</v>
      </c>
    </row>
    <row r="53" spans="2:16" ht="15" customHeight="1" x14ac:dyDescent="0.25">
      <c r="B53" s="11" t="s">
        <v>44</v>
      </c>
      <c r="C53" s="310">
        <f>'4. Input and Output Table'!U21</f>
        <v>0</v>
      </c>
      <c r="D53" s="310">
        <f>'4. Input and Output Table'!U33</f>
        <v>0</v>
      </c>
      <c r="E53" s="310">
        <f>'4. Input and Output Table'!U45</f>
        <v>0</v>
      </c>
      <c r="F53" s="310">
        <f>'4. Input and Output Table'!U57</f>
        <v>0</v>
      </c>
      <c r="G53" s="310">
        <f>'4. Input and Output Table'!U69</f>
        <v>0</v>
      </c>
      <c r="H53" s="310">
        <f>'4. Input and Output Table'!U81</f>
        <v>0</v>
      </c>
      <c r="I53" s="298"/>
      <c r="J53" s="295">
        <f t="shared" si="17"/>
        <v>0</v>
      </c>
      <c r="K53" s="276"/>
      <c r="L53" s="313">
        <v>0</v>
      </c>
      <c r="M53" s="313">
        <v>0</v>
      </c>
      <c r="N53" s="121">
        <f t="shared" si="18"/>
        <v>0</v>
      </c>
      <c r="O53" s="122" t="e">
        <f t="shared" si="15"/>
        <v>#DIV/0!</v>
      </c>
      <c r="P53" s="122" t="e">
        <f t="shared" si="16"/>
        <v>#DIV/0!</v>
      </c>
    </row>
    <row r="54" spans="2:16" ht="15" customHeight="1" x14ac:dyDescent="0.25">
      <c r="B54" s="11" t="s">
        <v>41</v>
      </c>
      <c r="C54" s="310">
        <f>'4. Input and Output Table'!U22</f>
        <v>0</v>
      </c>
      <c r="D54" s="310">
        <f>'4. Input and Output Table'!U34</f>
        <v>0</v>
      </c>
      <c r="E54" s="310">
        <f>'4. Input and Output Table'!U46</f>
        <v>0</v>
      </c>
      <c r="F54" s="310">
        <f>'4. Input and Output Table'!U58</f>
        <v>0</v>
      </c>
      <c r="G54" s="310">
        <f>'4. Input and Output Table'!U70</f>
        <v>0</v>
      </c>
      <c r="H54" s="310">
        <f>'4. Input and Output Table'!U82</f>
        <v>0</v>
      </c>
      <c r="I54" s="298"/>
      <c r="J54" s="295">
        <f t="shared" si="17"/>
        <v>0</v>
      </c>
      <c r="K54" s="276"/>
      <c r="L54" s="313">
        <v>0</v>
      </c>
      <c r="M54" s="313">
        <v>0</v>
      </c>
      <c r="N54" s="121">
        <f t="shared" si="18"/>
        <v>0</v>
      </c>
      <c r="O54" s="122" t="e">
        <f t="shared" si="15"/>
        <v>#DIV/0!</v>
      </c>
      <c r="P54" s="122" t="e">
        <f t="shared" si="16"/>
        <v>#DIV/0!</v>
      </c>
    </row>
    <row r="55" spans="2:16" ht="15" customHeight="1" x14ac:dyDescent="0.25">
      <c r="B55" s="11" t="s">
        <v>42</v>
      </c>
      <c r="C55" s="310">
        <f>'4. Input and Output Table'!U23</f>
        <v>0</v>
      </c>
      <c r="D55" s="310">
        <f>'4. Input and Output Table'!U35</f>
        <v>0</v>
      </c>
      <c r="E55" s="310">
        <f>'4. Input and Output Table'!U47</f>
        <v>0</v>
      </c>
      <c r="F55" s="310">
        <f>'4. Input and Output Table'!U59</f>
        <v>0</v>
      </c>
      <c r="G55" s="310">
        <f>'4. Input and Output Table'!U71</f>
        <v>0</v>
      </c>
      <c r="H55" s="310">
        <f>'4. Input and Output Table'!U83</f>
        <v>0</v>
      </c>
      <c r="I55" s="298"/>
      <c r="J55" s="295">
        <f t="shared" si="17"/>
        <v>0</v>
      </c>
      <c r="K55" s="276"/>
      <c r="L55" s="313">
        <v>0</v>
      </c>
      <c r="M55" s="313">
        <v>0</v>
      </c>
      <c r="N55" s="121">
        <f t="shared" si="18"/>
        <v>0</v>
      </c>
      <c r="O55" s="122" t="e">
        <f t="shared" si="15"/>
        <v>#DIV/0!</v>
      </c>
      <c r="P55" s="122" t="e">
        <f t="shared" si="16"/>
        <v>#DIV/0!</v>
      </c>
    </row>
    <row r="56" spans="2:16" ht="15" customHeight="1" x14ac:dyDescent="0.25">
      <c r="B56" s="11" t="s">
        <v>48</v>
      </c>
      <c r="C56" s="310">
        <f>'4. Input and Output Table'!U24</f>
        <v>0</v>
      </c>
      <c r="D56" s="310">
        <f>'4. Input and Output Table'!U36</f>
        <v>0</v>
      </c>
      <c r="E56" s="310">
        <f>'4. Input and Output Table'!U48</f>
        <v>0</v>
      </c>
      <c r="F56" s="310">
        <f>'4. Input and Output Table'!U60</f>
        <v>0</v>
      </c>
      <c r="G56" s="310">
        <f>'4. Input and Output Table'!U72</f>
        <v>0</v>
      </c>
      <c r="H56" s="310">
        <f>'4. Input and Output Table'!U84</f>
        <v>0</v>
      </c>
      <c r="I56" s="298"/>
      <c r="J56" s="295">
        <f t="shared" si="17"/>
        <v>0</v>
      </c>
      <c r="K56" s="276"/>
      <c r="L56" s="313">
        <v>0</v>
      </c>
      <c r="M56" s="313">
        <v>0</v>
      </c>
      <c r="N56" s="121">
        <f t="shared" si="18"/>
        <v>0</v>
      </c>
      <c r="O56" s="122" t="e">
        <f t="shared" si="15"/>
        <v>#DIV/0!</v>
      </c>
      <c r="P56" s="122" t="e">
        <f t="shared" si="16"/>
        <v>#DIV/0!</v>
      </c>
    </row>
    <row r="57" spans="2:16" x14ac:dyDescent="0.25">
      <c r="C57" s="299"/>
      <c r="D57" s="299"/>
      <c r="E57" s="299"/>
      <c r="F57" s="299"/>
      <c r="G57" s="299"/>
      <c r="H57" s="299"/>
      <c r="I57" s="300"/>
      <c r="J57" s="299"/>
      <c r="K57" s="276"/>
      <c r="L57" s="299"/>
      <c r="M57" s="299"/>
    </row>
    <row r="58" spans="2:16" ht="45.75" customHeight="1" x14ac:dyDescent="0.25">
      <c r="B58" s="123" t="s">
        <v>177</v>
      </c>
      <c r="C58" s="296">
        <f t="shared" ref="C58:H58" si="19">SUM(C50:C56)</f>
        <v>0</v>
      </c>
      <c r="D58" s="296">
        <f t="shared" si="19"/>
        <v>0</v>
      </c>
      <c r="E58" s="296">
        <f t="shared" si="19"/>
        <v>0</v>
      </c>
      <c r="F58" s="296">
        <f t="shared" si="19"/>
        <v>0</v>
      </c>
      <c r="G58" s="296">
        <f t="shared" si="19"/>
        <v>0</v>
      </c>
      <c r="H58" s="296">
        <f t="shared" si="19"/>
        <v>0</v>
      </c>
      <c r="I58" s="301"/>
      <c r="J58" s="296">
        <f>SUM(J50:J56)</f>
        <v>0</v>
      </c>
      <c r="K58" s="276"/>
      <c r="L58" s="297">
        <f>SUM(L50:L56)</f>
        <v>0</v>
      </c>
      <c r="M58" s="297">
        <f>SUM(M50:M56)</f>
        <v>0</v>
      </c>
      <c r="N58" s="124">
        <f>SUM(N50:N56)</f>
        <v>0</v>
      </c>
    </row>
  </sheetData>
  <mergeCells count="8">
    <mergeCell ref="C16:H16"/>
    <mergeCell ref="L16:P16"/>
    <mergeCell ref="C49:H49"/>
    <mergeCell ref="L49:P49"/>
    <mergeCell ref="C27:H27"/>
    <mergeCell ref="L27:P27"/>
    <mergeCell ref="C38:H38"/>
    <mergeCell ref="L38:P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63"/>
  <sheetViews>
    <sheetView showGridLines="0" zoomScale="85" zoomScaleNormal="85" workbookViewId="0">
      <selection activeCell="C70" sqref="C70"/>
    </sheetView>
  </sheetViews>
  <sheetFormatPr defaultRowHeight="12.75" x14ac:dyDescent="0.25"/>
  <cols>
    <col min="1" max="1" width="2.28515625" style="26" customWidth="1"/>
    <col min="2" max="2" width="26.42578125" style="26" customWidth="1"/>
    <col min="3" max="3" width="24" style="28" customWidth="1"/>
    <col min="4" max="4" width="24.7109375" style="28" customWidth="1"/>
    <col min="5" max="5" width="24" style="30" customWidth="1"/>
    <col min="6" max="6" width="22.140625" style="28" bestFit="1" customWidth="1"/>
    <col min="7" max="7" width="8.7109375" style="26" customWidth="1"/>
    <col min="8" max="9" width="9.140625" style="26"/>
    <col min="10" max="10" width="10.42578125" style="26" customWidth="1"/>
    <col min="11" max="11" width="10.140625" style="26" customWidth="1"/>
    <col min="12" max="12" width="9.140625" style="26"/>
    <col min="13" max="13" width="9.85546875" style="26" customWidth="1"/>
    <col min="14" max="16384" width="9.140625" style="26"/>
  </cols>
  <sheetData>
    <row r="1" spans="1:19" s="39" customFormat="1" x14ac:dyDescent="0.2">
      <c r="A1" s="38"/>
      <c r="C1" s="40"/>
      <c r="D1" s="40"/>
    </row>
    <row r="2" spans="1:19" s="42" customFormat="1" x14ac:dyDescent="0.2">
      <c r="A2" s="41"/>
      <c r="B2" s="42" t="s">
        <v>0</v>
      </c>
      <c r="C2" s="43"/>
      <c r="D2" s="43"/>
    </row>
    <row r="3" spans="1:19" s="44" customFormat="1" ht="15.75" customHeight="1" x14ac:dyDescent="0.2">
      <c r="A3" s="38"/>
      <c r="B3" s="44" t="s">
        <v>107</v>
      </c>
      <c r="C3" s="54" t="s">
        <v>106</v>
      </c>
      <c r="D3" s="54"/>
    </row>
    <row r="4" spans="1:19" s="47" customFormat="1" x14ac:dyDescent="0.2">
      <c r="A4" s="46"/>
      <c r="B4" s="47" t="s">
        <v>99</v>
      </c>
    </row>
    <row r="5" spans="1:19" s="49" customFormat="1" ht="12" x14ac:dyDescent="0.2">
      <c r="A5" s="48"/>
      <c r="B5" s="49" t="s">
        <v>1</v>
      </c>
      <c r="C5" s="50">
        <f>Cover!B35</f>
        <v>5.2</v>
      </c>
      <c r="D5" s="50"/>
    </row>
    <row r="6" spans="1:19" s="49" customFormat="1" ht="12" x14ac:dyDescent="0.2">
      <c r="A6" s="48"/>
      <c r="B6" s="49" t="s">
        <v>2</v>
      </c>
      <c r="C6" s="51">
        <f>Cover!B36</f>
        <v>43166</v>
      </c>
      <c r="D6" s="51"/>
    </row>
    <row r="7" spans="1:19" s="44" customFormat="1" x14ac:dyDescent="0.2">
      <c r="A7" s="38"/>
      <c r="C7" s="45"/>
      <c r="D7" s="45"/>
    </row>
    <row r="8" spans="1:19" x14ac:dyDescent="0.25">
      <c r="B8" s="11"/>
      <c r="C8" s="12"/>
      <c r="D8" s="12"/>
      <c r="E8" s="29"/>
      <c r="F8" s="12"/>
      <c r="G8" s="11"/>
      <c r="H8" s="11"/>
      <c r="I8" s="11"/>
      <c r="J8" s="11"/>
      <c r="K8" s="11"/>
      <c r="L8" s="11"/>
      <c r="M8" s="11"/>
      <c r="N8" s="11"/>
      <c r="O8" s="11"/>
      <c r="P8" s="11"/>
      <c r="Q8" s="11"/>
      <c r="R8" s="11"/>
      <c r="S8" s="11"/>
    </row>
    <row r="9" spans="1:19" x14ac:dyDescent="0.25">
      <c r="B9" s="11"/>
      <c r="C9" s="12"/>
      <c r="D9" s="12"/>
      <c r="E9" s="29"/>
      <c r="F9" s="12"/>
      <c r="G9" s="11"/>
      <c r="H9" s="11"/>
      <c r="I9" s="11"/>
      <c r="J9" s="11"/>
      <c r="K9" s="11"/>
      <c r="L9" s="11"/>
      <c r="M9" s="11"/>
      <c r="N9" s="11"/>
      <c r="O9" s="11"/>
      <c r="P9" s="11"/>
      <c r="Q9" s="11"/>
      <c r="R9" s="11"/>
      <c r="S9" s="11"/>
    </row>
    <row r="10" spans="1:19" x14ac:dyDescent="0.25">
      <c r="B10" s="15" t="s">
        <v>155</v>
      </c>
      <c r="C10" s="12"/>
      <c r="D10" s="12"/>
      <c r="E10" s="29"/>
      <c r="F10" s="12"/>
      <c r="G10" s="11"/>
      <c r="H10" s="11"/>
      <c r="I10" s="11"/>
      <c r="J10" s="11"/>
      <c r="K10" s="11"/>
      <c r="L10" s="11"/>
      <c r="M10" s="11"/>
      <c r="N10" s="11"/>
      <c r="O10" s="11"/>
      <c r="P10" s="11"/>
      <c r="Q10" s="11"/>
      <c r="R10" s="11"/>
      <c r="S10" s="11"/>
    </row>
    <row r="11" spans="1:19" x14ac:dyDescent="0.25">
      <c r="B11" s="11"/>
      <c r="C11" s="12"/>
      <c r="D11" s="12"/>
      <c r="E11" s="29"/>
      <c r="F11" s="12"/>
      <c r="G11" s="11"/>
      <c r="H11" s="11"/>
      <c r="I11" s="11"/>
      <c r="J11" s="11"/>
      <c r="K11" s="11"/>
      <c r="L11" s="11"/>
      <c r="M11" s="11"/>
      <c r="N11" s="11"/>
      <c r="O11" s="11"/>
      <c r="P11" s="11"/>
      <c r="Q11" s="11"/>
      <c r="R11" s="11"/>
      <c r="S11" s="11"/>
    </row>
    <row r="12" spans="1:19" ht="15" x14ac:dyDescent="0.25">
      <c r="B12" s="130" t="s">
        <v>139</v>
      </c>
      <c r="C12" s="12"/>
      <c r="D12" s="12"/>
      <c r="E12" s="29"/>
      <c r="F12" s="12"/>
      <c r="G12" s="11"/>
      <c r="H12" s="11"/>
      <c r="I12" s="11"/>
      <c r="J12" s="11"/>
      <c r="K12" s="11"/>
      <c r="L12" s="11"/>
      <c r="M12" s="11"/>
      <c r="N12" s="11"/>
      <c r="O12" s="11"/>
      <c r="P12" s="11"/>
      <c r="Q12" s="11"/>
      <c r="R12" s="11"/>
      <c r="S12" s="11"/>
    </row>
    <row r="13" spans="1:19" ht="15" x14ac:dyDescent="0.25">
      <c r="B13" s="130"/>
      <c r="C13" s="12"/>
      <c r="D13" s="12"/>
      <c r="E13" s="29"/>
      <c r="F13" s="12"/>
      <c r="G13" s="11"/>
      <c r="H13" s="11"/>
      <c r="I13" s="11"/>
      <c r="J13" s="11"/>
      <c r="K13" s="11"/>
      <c r="L13" s="11"/>
      <c r="M13" s="11"/>
      <c r="N13" s="11"/>
      <c r="O13" s="11"/>
      <c r="P13" s="11"/>
      <c r="Q13" s="11"/>
      <c r="R13" s="11"/>
      <c r="S13" s="11"/>
    </row>
    <row r="14" spans="1:19" ht="15" x14ac:dyDescent="0.25">
      <c r="B14" s="192" t="s">
        <v>182</v>
      </c>
      <c r="C14" s="12"/>
      <c r="D14" s="12"/>
      <c r="E14" s="29"/>
      <c r="F14" s="12"/>
      <c r="G14" s="11"/>
      <c r="H14" s="11"/>
      <c r="I14" s="11"/>
      <c r="J14" s="11"/>
      <c r="K14" s="11"/>
      <c r="L14" s="11"/>
      <c r="M14" s="11"/>
      <c r="N14" s="11"/>
      <c r="O14" s="11"/>
      <c r="P14" s="11"/>
      <c r="Q14" s="11"/>
      <c r="R14" s="11"/>
      <c r="S14" s="11"/>
    </row>
    <row r="15" spans="1:19" ht="15" customHeight="1" x14ac:dyDescent="0.25">
      <c r="B15" s="223" t="s">
        <v>184</v>
      </c>
      <c r="C15" s="224"/>
      <c r="D15" s="224"/>
      <c r="E15" s="225"/>
      <c r="F15" s="12"/>
      <c r="G15" s="11"/>
      <c r="H15" s="11"/>
      <c r="I15" s="11"/>
      <c r="J15" s="11"/>
      <c r="K15" s="11"/>
      <c r="L15" s="11"/>
      <c r="M15" s="11"/>
      <c r="N15" s="11"/>
      <c r="O15" s="11"/>
      <c r="P15" s="11"/>
      <c r="Q15" s="11"/>
      <c r="R15" s="11"/>
      <c r="S15" s="11"/>
    </row>
    <row r="16" spans="1:19" ht="15" customHeight="1" x14ac:dyDescent="0.25">
      <c r="B16" s="226"/>
      <c r="C16" s="227"/>
      <c r="D16" s="227"/>
      <c r="E16" s="228"/>
      <c r="F16" s="12"/>
      <c r="G16" s="11"/>
      <c r="H16" s="11"/>
      <c r="I16" s="11"/>
      <c r="J16" s="11"/>
      <c r="K16" s="11"/>
      <c r="L16" s="11"/>
      <c r="M16" s="11"/>
      <c r="N16" s="11"/>
      <c r="O16" s="11"/>
      <c r="P16" s="11"/>
      <c r="Q16" s="11"/>
      <c r="R16" s="11"/>
      <c r="S16" s="11"/>
    </row>
    <row r="17" spans="2:19" ht="42" customHeight="1" x14ac:dyDescent="0.25">
      <c r="B17" s="229"/>
      <c r="C17" s="230"/>
      <c r="D17" s="230"/>
      <c r="E17" s="231"/>
      <c r="F17" s="12"/>
      <c r="G17" s="11"/>
      <c r="H17" s="11"/>
      <c r="I17" s="11"/>
      <c r="J17" s="11"/>
      <c r="K17" s="11"/>
      <c r="L17" s="11"/>
      <c r="M17" s="11"/>
      <c r="N17" s="11"/>
      <c r="O17" s="11"/>
      <c r="P17" s="11"/>
      <c r="Q17" s="11"/>
      <c r="R17" s="11"/>
      <c r="S17" s="11"/>
    </row>
    <row r="18" spans="2:19" ht="15" x14ac:dyDescent="0.25">
      <c r="B18" s="130"/>
      <c r="C18" s="12"/>
      <c r="D18" s="12"/>
      <c r="E18" s="29"/>
      <c r="F18" s="12"/>
      <c r="G18" s="11"/>
      <c r="H18" s="11"/>
      <c r="I18" s="11"/>
      <c r="J18" s="11"/>
      <c r="K18" s="11"/>
      <c r="L18" s="11"/>
      <c r="M18" s="11"/>
      <c r="N18" s="11"/>
      <c r="O18" s="11"/>
      <c r="P18" s="11"/>
      <c r="Q18" s="11"/>
      <c r="R18" s="11"/>
      <c r="S18" s="11"/>
    </row>
    <row r="19" spans="2:19" x14ac:dyDescent="0.25">
      <c r="B19" s="131" t="s">
        <v>103</v>
      </c>
      <c r="C19" s="132" t="s">
        <v>66</v>
      </c>
      <c r="D19" s="133"/>
      <c r="E19" s="29"/>
      <c r="F19" s="12"/>
      <c r="G19" s="11"/>
      <c r="H19" s="11"/>
      <c r="I19" s="11"/>
      <c r="J19" s="11"/>
      <c r="K19" s="11"/>
      <c r="L19" s="11"/>
      <c r="M19" s="11"/>
      <c r="N19" s="11"/>
      <c r="O19" s="11"/>
      <c r="P19" s="11"/>
      <c r="Q19" s="11"/>
      <c r="R19" s="11"/>
      <c r="S19" s="11"/>
    </row>
    <row r="20" spans="2:19" s="27" customFormat="1" x14ac:dyDescent="0.25">
      <c r="B20" s="21"/>
      <c r="C20" s="67"/>
      <c r="D20" s="67"/>
      <c r="E20" s="112"/>
      <c r="F20" s="67"/>
      <c r="G20" s="20"/>
      <c r="H20" s="20"/>
      <c r="I20" s="20"/>
      <c r="J20" s="20"/>
      <c r="K20" s="20"/>
      <c r="L20" s="20"/>
      <c r="M20" s="20"/>
      <c r="N20" s="20"/>
      <c r="O20" s="20"/>
      <c r="P20" s="20"/>
      <c r="Q20" s="20"/>
      <c r="R20" s="20"/>
      <c r="S20" s="20"/>
    </row>
    <row r="21" spans="2:19" s="27" customFormat="1" ht="30" customHeight="1" x14ac:dyDescent="0.25">
      <c r="B21" s="187" t="s">
        <v>102</v>
      </c>
      <c r="C21" s="187" t="s">
        <v>109</v>
      </c>
      <c r="D21" s="187" t="s">
        <v>110</v>
      </c>
      <c r="E21" s="187" t="s">
        <v>108</v>
      </c>
      <c r="F21" s="134" t="s">
        <v>174</v>
      </c>
      <c r="G21" s="20"/>
      <c r="H21" s="220" t="s">
        <v>110</v>
      </c>
      <c r="I21" s="221"/>
      <c r="J21" s="221"/>
      <c r="K21" s="221"/>
      <c r="L21" s="222"/>
      <c r="M21" s="20"/>
      <c r="N21" s="220" t="s">
        <v>175</v>
      </c>
      <c r="O21" s="221"/>
      <c r="P21" s="221"/>
      <c r="Q21" s="221"/>
      <c r="R21" s="221"/>
      <c r="S21" s="221"/>
    </row>
    <row r="22" spans="2:19" s="52" customFormat="1" ht="18" customHeight="1" x14ac:dyDescent="0.25">
      <c r="B22" s="110"/>
      <c r="C22" s="117" t="s">
        <v>104</v>
      </c>
      <c r="D22" s="117" t="s">
        <v>111</v>
      </c>
      <c r="E22" s="117" t="s">
        <v>104</v>
      </c>
      <c r="F22" s="110"/>
      <c r="G22" s="135"/>
      <c r="H22" s="135"/>
      <c r="I22" s="135"/>
      <c r="J22" s="135"/>
      <c r="K22" s="135"/>
      <c r="L22" s="135"/>
      <c r="M22" s="135"/>
      <c r="N22" s="135"/>
      <c r="O22" s="135"/>
      <c r="P22" s="135"/>
      <c r="Q22" s="135"/>
      <c r="R22" s="135"/>
      <c r="S22" s="135"/>
    </row>
    <row r="23" spans="2:19" s="52" customFormat="1" ht="3.75" customHeight="1" x14ac:dyDescent="0.25">
      <c r="B23" s="110"/>
      <c r="C23" s="117"/>
      <c r="D23" s="117"/>
      <c r="E23" s="117"/>
      <c r="F23" s="110"/>
      <c r="G23" s="135"/>
      <c r="H23" s="135"/>
      <c r="I23" s="135"/>
      <c r="J23" s="135"/>
      <c r="K23" s="135"/>
      <c r="L23" s="135"/>
      <c r="M23" s="135"/>
      <c r="N23" s="135"/>
      <c r="O23" s="135"/>
      <c r="P23" s="135"/>
      <c r="Q23" s="135"/>
      <c r="R23" s="135"/>
      <c r="S23" s="135"/>
    </row>
    <row r="24" spans="2:19" ht="23.25" customHeight="1" x14ac:dyDescent="0.25">
      <c r="B24" s="11" t="s">
        <v>68</v>
      </c>
      <c r="C24" s="136">
        <f>IF($C$19="2013/14",'5. Summary Sheet'!L$17,IF($C$19="2014/15",'5. Summary Sheet'!L$28,0))</f>
        <v>3090000000</v>
      </c>
      <c r="D24" s="137">
        <f t="shared" ref="D24:D30" si="0">C24/$C$32</f>
        <v>0.24267650985627895</v>
      </c>
      <c r="E24" s="136">
        <f>IF($C$19="2013/14",'5. Summary Sheet'!$J17,IF($C$19="2014/15",'5. Summary Sheet'!$J28,0))</f>
        <v>9927832277.5879993</v>
      </c>
      <c r="F24" s="138">
        <f t="shared" ref="F24:F30" si="1">E24/C24</f>
        <v>3.2128907047210356</v>
      </c>
      <c r="G24" s="11"/>
      <c r="H24" s="11"/>
      <c r="I24" s="11"/>
      <c r="J24" s="11"/>
      <c r="K24" s="11"/>
      <c r="L24" s="11"/>
      <c r="M24" s="11"/>
      <c r="N24" s="11"/>
      <c r="O24" s="11"/>
      <c r="P24" s="11"/>
      <c r="Q24" s="11"/>
      <c r="R24" s="11"/>
      <c r="S24" s="11"/>
    </row>
    <row r="25" spans="2:19" ht="23.25" customHeight="1" x14ac:dyDescent="0.25">
      <c r="B25" s="11" t="s">
        <v>69</v>
      </c>
      <c r="C25" s="136">
        <f>IF($C$19="2013/14",'5. Summary Sheet'!L18,IF($C$19="2014/15",'5. Summary Sheet'!L29,0))</f>
        <v>4857000000</v>
      </c>
      <c r="D25" s="137">
        <f t="shared" si="0"/>
        <v>0.38144977617215109</v>
      </c>
      <c r="E25" s="136">
        <f>IF($C$19="2013/14",'5. Summary Sheet'!J18,IF($C$19="2014/15",'5. Summary Sheet'!J29,0))</f>
        <v>754147730.5</v>
      </c>
      <c r="F25" s="138">
        <f t="shared" si="1"/>
        <v>0.15527027599341156</v>
      </c>
      <c r="G25" s="11"/>
      <c r="H25" s="11"/>
      <c r="I25" s="11"/>
      <c r="J25" s="11"/>
      <c r="K25" s="11"/>
      <c r="L25" s="11"/>
      <c r="M25" s="11"/>
      <c r="N25" s="11"/>
      <c r="O25" s="11"/>
      <c r="P25" s="11"/>
      <c r="Q25" s="11"/>
      <c r="R25" s="11"/>
      <c r="S25" s="11"/>
    </row>
    <row r="26" spans="2:19" ht="23.25" customHeight="1" x14ac:dyDescent="0.25">
      <c r="B26" s="11" t="s">
        <v>43</v>
      </c>
      <c r="C26" s="136">
        <f>IF($C$19="2013/14",'5. Summary Sheet'!L19,IF($C$19="2014/15",'5. Summary Sheet'!L30,0))</f>
        <v>740000000</v>
      </c>
      <c r="D26" s="137">
        <f t="shared" si="0"/>
        <v>5.8116704625775541E-2</v>
      </c>
      <c r="E26" s="136">
        <f>IF($C$19="2013/14",'5. Summary Sheet'!J19,IF($C$19="2014/15",'5. Summary Sheet'!J30,0))</f>
        <v>6561300</v>
      </c>
      <c r="F26" s="138">
        <f t="shared" si="1"/>
        <v>8.8666216216216221E-3</v>
      </c>
      <c r="G26" s="11"/>
      <c r="H26" s="11"/>
      <c r="I26" s="11"/>
      <c r="J26" s="11"/>
      <c r="K26" s="11"/>
      <c r="L26" s="11"/>
      <c r="M26" s="11"/>
      <c r="N26" s="11"/>
      <c r="O26" s="11"/>
      <c r="P26" s="11"/>
      <c r="Q26" s="11"/>
      <c r="R26" s="11"/>
      <c r="S26" s="11"/>
    </row>
    <row r="27" spans="2:19" ht="23.25" customHeight="1" x14ac:dyDescent="0.25">
      <c r="B27" s="11" t="s">
        <v>44</v>
      </c>
      <c r="C27" s="136">
        <f>IF($C$19="2013/14",'5. Summary Sheet'!L20,IF($C$19="2014/15",'5. Summary Sheet'!L31,0))</f>
        <v>426000000</v>
      </c>
      <c r="D27" s="137">
        <f t="shared" si="0"/>
        <v>3.3456373203487003E-2</v>
      </c>
      <c r="E27" s="136">
        <f>IF($C$19="2013/14",'5. Summary Sheet'!J20,IF($C$19="2014/15",'5. Summary Sheet'!J31,0))</f>
        <v>2600</v>
      </c>
      <c r="F27" s="138">
        <f t="shared" si="1"/>
        <v>6.1032863849765259E-6</v>
      </c>
      <c r="G27" s="11"/>
      <c r="H27" s="11"/>
      <c r="I27" s="11"/>
      <c r="J27" s="11"/>
      <c r="K27" s="11"/>
      <c r="L27" s="11"/>
      <c r="M27" s="11"/>
      <c r="N27" s="11"/>
      <c r="O27" s="11"/>
      <c r="P27" s="11"/>
      <c r="Q27" s="11"/>
      <c r="R27" s="11"/>
      <c r="S27" s="11"/>
    </row>
    <row r="28" spans="2:19" ht="23.25" customHeight="1" x14ac:dyDescent="0.25">
      <c r="B28" s="11" t="s">
        <v>41</v>
      </c>
      <c r="C28" s="136">
        <f>IF($C$19="2013/14",'5. Summary Sheet'!L21,IF($C$19="2014/15",'5. Summary Sheet'!L32,0))</f>
        <v>629000000</v>
      </c>
      <c r="D28" s="137">
        <f t="shared" si="0"/>
        <v>4.9399198931909215E-2</v>
      </c>
      <c r="E28" s="136">
        <f>IF($C$19="2013/14",'5. Summary Sheet'!J21,IF($C$19="2014/15",'5. Summary Sheet'!J32,0))</f>
        <v>31500</v>
      </c>
      <c r="F28" s="138">
        <f t="shared" si="1"/>
        <v>5.0079491255961846E-5</v>
      </c>
      <c r="G28" s="11"/>
      <c r="H28" s="11"/>
      <c r="I28" s="11"/>
      <c r="J28" s="11"/>
      <c r="K28" s="11"/>
      <c r="L28" s="11"/>
      <c r="M28" s="11"/>
      <c r="N28" s="11"/>
      <c r="O28" s="11"/>
      <c r="P28" s="11"/>
      <c r="Q28" s="11"/>
      <c r="R28" s="11"/>
      <c r="S28" s="11"/>
    </row>
    <row r="29" spans="2:19" ht="23.25" customHeight="1" x14ac:dyDescent="0.25">
      <c r="B29" s="11" t="s">
        <v>67</v>
      </c>
      <c r="C29" s="136">
        <f>IF($C$19="2013/14",'5. Summary Sheet'!L22,IF($C$19="2014/15",'5. Summary Sheet'!L33,0))</f>
        <v>1669000000</v>
      </c>
      <c r="D29" s="137">
        <f t="shared" si="0"/>
        <v>0.13107672975732348</v>
      </c>
      <c r="E29" s="136">
        <f>IF($C$19="2013/14",'5. Summary Sheet'!J22,IF($C$19="2014/15",'5. Summary Sheet'!J33,0))</f>
        <v>116321108</v>
      </c>
      <c r="F29" s="138">
        <f t="shared" si="1"/>
        <v>6.9695091671659673E-2</v>
      </c>
      <c r="G29" s="11"/>
      <c r="H29" s="11"/>
      <c r="I29" s="11"/>
      <c r="J29" s="11"/>
      <c r="K29" s="11"/>
      <c r="L29" s="11"/>
      <c r="M29" s="11"/>
      <c r="N29" s="11"/>
      <c r="O29" s="11"/>
      <c r="P29" s="11"/>
      <c r="Q29" s="11"/>
      <c r="R29" s="11"/>
      <c r="S29" s="11"/>
    </row>
    <row r="30" spans="2:19" ht="23.25" customHeight="1" x14ac:dyDescent="0.25">
      <c r="B30" s="11" t="s">
        <v>47</v>
      </c>
      <c r="C30" s="136">
        <f>IF($C$19="2013/14",'5. Summary Sheet'!L23,IF($C$19="2014/15",'5. Summary Sheet'!L34,0))</f>
        <v>1322000000</v>
      </c>
      <c r="D30" s="137">
        <f t="shared" si="0"/>
        <v>0.10382470745307469</v>
      </c>
      <c r="E30" s="136">
        <f>IF($C$19="2013/14",'5. Summary Sheet'!J23,IF($C$19="2014/15",'5. Summary Sheet'!J34,0))</f>
        <v>252551100</v>
      </c>
      <c r="F30" s="138">
        <f t="shared" si="1"/>
        <v>0.19103714069591529</v>
      </c>
      <c r="G30" s="11"/>
      <c r="H30" s="11"/>
      <c r="I30" s="11"/>
      <c r="J30" s="11"/>
      <c r="K30" s="11"/>
      <c r="L30" s="11"/>
      <c r="M30" s="11"/>
      <c r="N30" s="11"/>
      <c r="O30" s="11"/>
      <c r="P30" s="11"/>
      <c r="Q30" s="11"/>
      <c r="R30" s="11"/>
      <c r="S30" s="11"/>
    </row>
    <row r="31" spans="2:19" ht="14.25" customHeight="1" x14ac:dyDescent="0.25">
      <c r="B31" s="11"/>
      <c r="C31" s="139"/>
      <c r="D31" s="139"/>
      <c r="E31" s="139"/>
      <c r="F31" s="140"/>
      <c r="G31" s="11"/>
      <c r="H31" s="11"/>
      <c r="I31" s="11"/>
      <c r="J31" s="11"/>
      <c r="K31" s="11"/>
      <c r="L31" s="11"/>
      <c r="M31" s="11"/>
      <c r="N31" s="11"/>
      <c r="O31" s="11"/>
      <c r="P31" s="11"/>
      <c r="Q31" s="11"/>
      <c r="R31" s="11"/>
      <c r="S31" s="11"/>
    </row>
    <row r="32" spans="2:19" s="53" customFormat="1" ht="23.25" customHeight="1" x14ac:dyDescent="0.25">
      <c r="B32" s="141" t="s">
        <v>105</v>
      </c>
      <c r="C32" s="275">
        <f>SUM(C24:C30)</f>
        <v>12733000000</v>
      </c>
      <c r="D32" s="142">
        <f>SUM(D24:D30)</f>
        <v>1</v>
      </c>
      <c r="E32" s="275">
        <f>SUM(E24:E30)</f>
        <v>11057447616.087999</v>
      </c>
      <c r="F32" s="143">
        <f>E32/C32</f>
        <v>0.86840867164752999</v>
      </c>
      <c r="G32" s="144"/>
      <c r="H32" s="144"/>
      <c r="I32" s="144"/>
      <c r="J32" s="144"/>
      <c r="K32" s="144"/>
      <c r="L32" s="144"/>
      <c r="M32" s="144"/>
      <c r="N32" s="144"/>
      <c r="O32" s="144"/>
      <c r="P32" s="144"/>
      <c r="Q32" s="144"/>
      <c r="R32" s="144"/>
      <c r="S32" s="144"/>
    </row>
    <row r="33" spans="2:19" s="193" customFormat="1" ht="15" customHeight="1" x14ac:dyDescent="0.25">
      <c r="B33" s="191"/>
      <c r="C33" s="194"/>
      <c r="D33" s="195"/>
      <c r="E33" s="194"/>
      <c r="F33" s="196"/>
      <c r="G33" s="191"/>
      <c r="H33" s="191"/>
      <c r="I33" s="191"/>
      <c r="J33" s="191"/>
      <c r="K33" s="191"/>
      <c r="L33" s="191"/>
      <c r="M33" s="191"/>
      <c r="N33" s="191"/>
      <c r="O33" s="191"/>
      <c r="P33" s="191"/>
      <c r="Q33" s="191"/>
      <c r="R33" s="191"/>
      <c r="S33" s="191"/>
    </row>
    <row r="34" spans="2:19" x14ac:dyDescent="0.25">
      <c r="B34" s="11"/>
      <c r="C34" s="12"/>
      <c r="D34" s="12"/>
      <c r="E34" s="29"/>
      <c r="F34" s="12"/>
      <c r="G34" s="11"/>
      <c r="H34" s="11"/>
      <c r="I34" s="11"/>
      <c r="J34" s="11"/>
      <c r="K34" s="11"/>
      <c r="L34" s="11"/>
      <c r="M34" s="11"/>
      <c r="N34" s="11"/>
      <c r="O34" s="11"/>
      <c r="P34" s="11"/>
      <c r="Q34" s="11"/>
      <c r="R34" s="11"/>
      <c r="S34" s="11"/>
    </row>
    <row r="35" spans="2:19" ht="15" x14ac:dyDescent="0.25">
      <c r="B35" s="130" t="s">
        <v>183</v>
      </c>
      <c r="C35" s="12"/>
      <c r="D35" s="12"/>
      <c r="E35" s="29"/>
      <c r="F35" s="12"/>
      <c r="G35" s="11"/>
      <c r="H35" s="11"/>
      <c r="I35" s="11"/>
      <c r="J35" s="11"/>
      <c r="K35" s="11"/>
      <c r="L35" s="11"/>
      <c r="M35" s="11"/>
      <c r="N35" s="11"/>
      <c r="O35" s="11"/>
      <c r="P35" s="11"/>
      <c r="Q35" s="11"/>
      <c r="R35" s="11"/>
      <c r="S35" s="11"/>
    </row>
    <row r="36" spans="2:19" ht="15" x14ac:dyDescent="0.25">
      <c r="B36" s="130"/>
      <c r="C36" s="12"/>
      <c r="D36" s="12"/>
      <c r="E36" s="29"/>
      <c r="F36" s="12"/>
      <c r="G36" s="11"/>
      <c r="H36" s="11"/>
      <c r="I36" s="11"/>
      <c r="J36" s="11"/>
      <c r="K36" s="11"/>
      <c r="L36" s="11"/>
      <c r="M36" s="11"/>
      <c r="N36" s="11"/>
      <c r="O36" s="11"/>
      <c r="P36" s="11"/>
      <c r="Q36" s="11"/>
      <c r="R36" s="11"/>
      <c r="S36" s="11"/>
    </row>
    <row r="37" spans="2:19" ht="15" x14ac:dyDescent="0.25">
      <c r="B37" s="192" t="s">
        <v>182</v>
      </c>
      <c r="C37" s="12"/>
      <c r="D37" s="12"/>
      <c r="E37" s="29"/>
      <c r="F37" s="12"/>
      <c r="G37" s="11"/>
      <c r="H37" s="11"/>
      <c r="I37" s="11"/>
      <c r="J37" s="11"/>
      <c r="K37" s="11"/>
      <c r="L37" s="11"/>
      <c r="M37" s="11"/>
      <c r="N37" s="11"/>
      <c r="O37" s="11"/>
      <c r="P37" s="11"/>
      <c r="Q37" s="11"/>
      <c r="R37" s="11"/>
      <c r="S37" s="11"/>
    </row>
    <row r="38" spans="2:19" x14ac:dyDescent="0.25">
      <c r="B38" s="223" t="s">
        <v>185</v>
      </c>
      <c r="C38" s="224"/>
      <c r="D38" s="224"/>
      <c r="E38" s="225"/>
      <c r="F38" s="12"/>
      <c r="G38" s="11"/>
      <c r="H38" s="11"/>
      <c r="I38" s="11"/>
      <c r="J38" s="11"/>
      <c r="K38" s="11"/>
      <c r="L38" s="11"/>
      <c r="M38" s="11"/>
      <c r="N38" s="11"/>
      <c r="O38" s="11"/>
      <c r="P38" s="11"/>
      <c r="Q38" s="11"/>
      <c r="R38" s="11"/>
      <c r="S38" s="11"/>
    </row>
    <row r="39" spans="2:19" ht="34.5" customHeight="1" x14ac:dyDescent="0.25">
      <c r="B39" s="226"/>
      <c r="C39" s="227"/>
      <c r="D39" s="227"/>
      <c r="E39" s="228"/>
      <c r="F39" s="12"/>
      <c r="G39" s="11"/>
      <c r="H39" s="11"/>
      <c r="I39" s="11"/>
      <c r="J39" s="11"/>
      <c r="K39" s="11"/>
      <c r="L39" s="11"/>
      <c r="M39" s="11"/>
      <c r="N39" s="11"/>
      <c r="O39" s="11"/>
      <c r="P39" s="11"/>
      <c r="Q39" s="11"/>
      <c r="R39" s="11"/>
      <c r="S39" s="11"/>
    </row>
    <row r="40" spans="2:19" ht="15" customHeight="1" x14ac:dyDescent="0.25">
      <c r="B40" s="229"/>
      <c r="C40" s="230"/>
      <c r="D40" s="230"/>
      <c r="E40" s="231"/>
      <c r="F40" s="12"/>
      <c r="G40" s="11"/>
      <c r="H40" s="11"/>
      <c r="I40" s="11"/>
      <c r="J40" s="11"/>
      <c r="K40" s="11"/>
      <c r="L40" s="11"/>
      <c r="M40" s="11"/>
      <c r="N40" s="11"/>
      <c r="O40" s="11"/>
      <c r="P40" s="11"/>
      <c r="Q40" s="11"/>
      <c r="R40" s="11"/>
      <c r="S40" s="11"/>
    </row>
    <row r="41" spans="2:19" ht="15" x14ac:dyDescent="0.25">
      <c r="B41" s="130"/>
      <c r="C41" s="12"/>
      <c r="D41" s="12"/>
      <c r="E41" s="29"/>
      <c r="F41" s="12"/>
      <c r="G41" s="11"/>
      <c r="H41" s="11"/>
      <c r="I41" s="11"/>
      <c r="J41" s="11"/>
      <c r="K41" s="11"/>
      <c r="L41" s="11"/>
      <c r="M41" s="11"/>
      <c r="N41" s="11"/>
      <c r="O41" s="11"/>
      <c r="P41" s="11"/>
      <c r="Q41" s="11"/>
      <c r="R41" s="11"/>
      <c r="S41" s="11"/>
    </row>
    <row r="42" spans="2:19" x14ac:dyDescent="0.25">
      <c r="B42" s="131" t="s">
        <v>103</v>
      </c>
      <c r="C42" s="132" t="s">
        <v>66</v>
      </c>
      <c r="D42" s="133"/>
      <c r="E42" s="29"/>
      <c r="F42" s="12"/>
      <c r="G42" s="11"/>
      <c r="H42" s="11"/>
      <c r="I42" s="11"/>
      <c r="J42" s="11"/>
      <c r="K42" s="11"/>
      <c r="L42" s="11"/>
      <c r="M42" s="11"/>
      <c r="N42" s="11"/>
      <c r="O42" s="11"/>
      <c r="P42" s="11"/>
      <c r="Q42" s="11"/>
      <c r="R42" s="11"/>
      <c r="S42" s="11"/>
    </row>
    <row r="43" spans="2:19" x14ac:dyDescent="0.25">
      <c r="B43" s="11"/>
      <c r="C43" s="145"/>
      <c r="D43" s="146"/>
      <c r="E43" s="29"/>
      <c r="F43" s="12"/>
      <c r="G43" s="11"/>
      <c r="H43" s="11"/>
      <c r="I43" s="11"/>
      <c r="J43" s="11"/>
      <c r="K43" s="11"/>
      <c r="L43" s="11"/>
      <c r="M43" s="11"/>
      <c r="N43" s="11"/>
      <c r="O43" s="11"/>
      <c r="P43" s="11"/>
      <c r="Q43" s="11"/>
      <c r="R43" s="11"/>
      <c r="S43" s="11"/>
    </row>
    <row r="44" spans="2:19" s="27" customFormat="1" ht="45" customHeight="1" x14ac:dyDescent="0.25">
      <c r="B44" s="125" t="s">
        <v>102</v>
      </c>
      <c r="C44" s="125" t="s">
        <v>109</v>
      </c>
      <c r="D44" s="125" t="s">
        <v>110</v>
      </c>
      <c r="E44" s="125" t="s">
        <v>144</v>
      </c>
      <c r="F44" s="134" t="s">
        <v>143</v>
      </c>
      <c r="G44" s="20"/>
      <c r="H44" s="219" t="s">
        <v>145</v>
      </c>
      <c r="I44" s="219"/>
      <c r="J44" s="107"/>
      <c r="K44" s="220" t="s">
        <v>197</v>
      </c>
      <c r="L44" s="221"/>
      <c r="M44" s="20"/>
      <c r="N44" s="219" t="s">
        <v>181</v>
      </c>
      <c r="O44" s="219"/>
      <c r="P44" s="188"/>
      <c r="Q44" s="188"/>
      <c r="R44" s="188"/>
      <c r="S44" s="188"/>
    </row>
    <row r="45" spans="2:19" s="52" customFormat="1" ht="18" customHeight="1" x14ac:dyDescent="0.25">
      <c r="B45" s="110"/>
      <c r="C45" s="117" t="s">
        <v>104</v>
      </c>
      <c r="D45" s="117" t="s">
        <v>111</v>
      </c>
      <c r="E45" s="117" t="s">
        <v>104</v>
      </c>
      <c r="F45" s="110"/>
      <c r="G45" s="135"/>
      <c r="H45" s="135"/>
      <c r="I45" s="135"/>
      <c r="J45" s="135"/>
      <c r="K45" s="272" t="s">
        <v>104</v>
      </c>
      <c r="L45" s="272"/>
      <c r="M45" s="135"/>
      <c r="N45" s="272" t="s">
        <v>104</v>
      </c>
      <c r="O45" s="272"/>
      <c r="P45" s="135"/>
      <c r="Q45" s="135"/>
      <c r="R45" s="135"/>
      <c r="S45" s="135"/>
    </row>
    <row r="46" spans="2:19" s="52" customFormat="1" ht="3.75" customHeight="1" x14ac:dyDescent="0.25">
      <c r="B46" s="110"/>
      <c r="C46" s="117"/>
      <c r="D46" s="117"/>
      <c r="E46" s="117"/>
      <c r="F46" s="110"/>
      <c r="G46" s="135"/>
      <c r="H46" s="135"/>
      <c r="I46" s="135"/>
      <c r="J46" s="135"/>
      <c r="K46" s="135"/>
      <c r="L46" s="135"/>
      <c r="M46" s="135"/>
      <c r="N46" s="135"/>
      <c r="O46" s="135"/>
      <c r="P46" s="135"/>
      <c r="Q46" s="135"/>
      <c r="R46" s="135"/>
      <c r="S46" s="135"/>
    </row>
    <row r="47" spans="2:19" ht="23.25" customHeight="1" x14ac:dyDescent="0.25">
      <c r="B47" s="11" t="s">
        <v>68</v>
      </c>
      <c r="C47" s="136">
        <f>IF($C$42="2013/14",'5. Summary Sheet'!$L17,IF($C$42="2014/15",'5. Summary Sheet'!$L28,0))</f>
        <v>3090000000</v>
      </c>
      <c r="D47" s="147">
        <v>0.23809523809523808</v>
      </c>
      <c r="E47" s="136">
        <f>IF($C$42="2013/14",'5. Summary Sheet'!$J17,IF($C$42="2014/15",'5. Summary Sheet'!$J28,0))</f>
        <v>9927832277.5879993</v>
      </c>
      <c r="F47" s="138">
        <v>3.2128907047210356</v>
      </c>
      <c r="G47" s="11"/>
      <c r="H47" s="236">
        <f>F47</f>
        <v>3.2128907047210356</v>
      </c>
      <c r="I47" s="236"/>
      <c r="J47" s="140"/>
      <c r="K47" s="273">
        <f>H47*C47</f>
        <v>9927832277.5879993</v>
      </c>
      <c r="L47" s="273"/>
      <c r="M47" s="11"/>
      <c r="N47" s="232">
        <f>E47-K47</f>
        <v>0</v>
      </c>
      <c r="O47" s="232"/>
      <c r="P47" s="11"/>
      <c r="Q47" s="11"/>
      <c r="R47" s="11"/>
      <c r="S47" s="11"/>
    </row>
    <row r="48" spans="2:19" ht="23.25" customHeight="1" x14ac:dyDescent="0.25">
      <c r="B48" s="11" t="s">
        <v>69</v>
      </c>
      <c r="C48" s="136">
        <f>IF($C$42="2013/14",'5. Summary Sheet'!$L18,IF($C$42="2014/15",'5. Summary Sheet'!$L29,0))</f>
        <v>4857000000</v>
      </c>
      <c r="D48" s="147">
        <v>0.37424872861766068</v>
      </c>
      <c r="E48" s="136">
        <f>IF($C$42="2013/14",'5. Summary Sheet'!$J18,IF($C$42="2014/15",'5. Summary Sheet'!$J29,0))</f>
        <v>754147730.5</v>
      </c>
      <c r="F48" s="138">
        <v>0.15527027599341156</v>
      </c>
      <c r="G48" s="11"/>
      <c r="H48" s="236">
        <v>1</v>
      </c>
      <c r="I48" s="236"/>
      <c r="J48" s="140"/>
      <c r="K48" s="273">
        <f t="shared" ref="K48:K53" si="2">H48*C48</f>
        <v>4857000000</v>
      </c>
      <c r="L48" s="273"/>
      <c r="M48" s="11"/>
      <c r="N48" s="232">
        <f t="shared" ref="N48:N53" si="3">E48-K48</f>
        <v>-4102852269.5</v>
      </c>
      <c r="O48" s="232"/>
      <c r="P48" s="11"/>
      <c r="Q48" s="11"/>
      <c r="R48" s="11"/>
      <c r="S48" s="11"/>
    </row>
    <row r="49" spans="2:19" ht="23.25" customHeight="1" x14ac:dyDescent="0.25">
      <c r="B49" s="11" t="s">
        <v>43</v>
      </c>
      <c r="C49" s="136">
        <f>IF($C$42="2013/14",'5. Summary Sheet'!$L19,IF($C$42="2014/15",'5. Summary Sheet'!$L30,0))</f>
        <v>740000000</v>
      </c>
      <c r="D49" s="147">
        <v>5.7019571582678376E-2</v>
      </c>
      <c r="E49" s="136">
        <f>IF($C$42="2013/14",'5. Summary Sheet'!$J19,IF($C$42="2014/15",'5. Summary Sheet'!$J30,0))</f>
        <v>6561300</v>
      </c>
      <c r="F49" s="138">
        <v>8.8666216216216221E-3</v>
      </c>
      <c r="G49" s="11"/>
      <c r="H49" s="236">
        <f>F49</f>
        <v>8.8666216216216221E-3</v>
      </c>
      <c r="I49" s="236"/>
      <c r="J49" s="140"/>
      <c r="K49" s="273">
        <f t="shared" si="2"/>
        <v>6561300</v>
      </c>
      <c r="L49" s="273"/>
      <c r="M49" s="11"/>
      <c r="N49" s="232">
        <f t="shared" si="3"/>
        <v>0</v>
      </c>
      <c r="O49" s="232"/>
      <c r="P49" s="11"/>
      <c r="Q49" s="11"/>
      <c r="R49" s="11"/>
      <c r="S49" s="11"/>
    </row>
    <row r="50" spans="2:19" ht="23.25" customHeight="1" x14ac:dyDescent="0.25">
      <c r="B50" s="11" t="s">
        <v>44</v>
      </c>
      <c r="C50" s="136">
        <f>IF($C$42="2013/14",'5. Summary Sheet'!$L20,IF($C$42="2014/15",'5. Summary Sheet'!$L31,0))</f>
        <v>426000000</v>
      </c>
      <c r="D50" s="147">
        <v>3.2824780397595933E-2</v>
      </c>
      <c r="E50" s="136">
        <f>IF($C$42="2013/14",'5. Summary Sheet'!$J20,IF($C$42="2014/15",'5. Summary Sheet'!$J31,0))</f>
        <v>2600</v>
      </c>
      <c r="F50" s="138">
        <v>6.1032863849765259E-6</v>
      </c>
      <c r="G50" s="11"/>
      <c r="H50" s="236">
        <f>F50</f>
        <v>6.1032863849765259E-6</v>
      </c>
      <c r="I50" s="236"/>
      <c r="J50" s="140"/>
      <c r="K50" s="273">
        <f t="shared" si="2"/>
        <v>2600</v>
      </c>
      <c r="L50" s="273"/>
      <c r="M50" s="11"/>
      <c r="N50" s="232">
        <f t="shared" si="3"/>
        <v>0</v>
      </c>
      <c r="O50" s="232"/>
      <c r="P50" s="11"/>
      <c r="Q50" s="11"/>
      <c r="R50" s="11"/>
      <c r="S50" s="11"/>
    </row>
    <row r="51" spans="2:19" ht="23.25" customHeight="1" x14ac:dyDescent="0.25">
      <c r="B51" s="11" t="s">
        <v>41</v>
      </c>
      <c r="C51" s="136">
        <f>IF($C$42="2013/14",'5. Summary Sheet'!$L21,IF($C$42="2014/15",'5. Summary Sheet'!$L32,0))</f>
        <v>629000000</v>
      </c>
      <c r="D51" s="147">
        <v>4.846663584527662E-2</v>
      </c>
      <c r="E51" s="136">
        <f>IF($C$42="2013/14",'5. Summary Sheet'!$J21,IF($C$42="2014/15",'5. Summary Sheet'!$J32,0))</f>
        <v>31500</v>
      </c>
      <c r="F51" s="138">
        <v>5.0079491255961846E-5</v>
      </c>
      <c r="G51" s="11"/>
      <c r="H51" s="236">
        <v>0.5</v>
      </c>
      <c r="I51" s="236"/>
      <c r="J51" s="140"/>
      <c r="K51" s="273">
        <f t="shared" si="2"/>
        <v>314500000</v>
      </c>
      <c r="L51" s="273"/>
      <c r="M51" s="11"/>
      <c r="N51" s="232">
        <f t="shared" si="3"/>
        <v>-314468500</v>
      </c>
      <c r="O51" s="232"/>
      <c r="P51" s="11"/>
      <c r="Q51" s="11"/>
      <c r="R51" s="11"/>
      <c r="S51" s="11"/>
    </row>
    <row r="52" spans="2:19" ht="23.25" customHeight="1" x14ac:dyDescent="0.25">
      <c r="B52" s="11" t="s">
        <v>67</v>
      </c>
      <c r="C52" s="136">
        <f>IF($C$42="2013/14",'5. Summary Sheet'!$L22,IF($C$42="2014/15",'5. Summary Sheet'!$L33,0))</f>
        <v>1669000000</v>
      </c>
      <c r="D52" s="147">
        <v>0.14748035136384652</v>
      </c>
      <c r="E52" s="136">
        <f>IF($C$42="2013/14",'5. Summary Sheet'!$J22,IF($C$42="2014/15",'5. Summary Sheet'!$J33,0))</f>
        <v>116321108</v>
      </c>
      <c r="F52" s="138">
        <v>6.9695091671659673E-2</v>
      </c>
      <c r="G52" s="11"/>
      <c r="H52" s="236">
        <v>0.5</v>
      </c>
      <c r="I52" s="236"/>
      <c r="J52" s="189"/>
      <c r="K52" s="273">
        <f t="shared" si="2"/>
        <v>834500000</v>
      </c>
      <c r="L52" s="273"/>
      <c r="M52" s="11"/>
      <c r="N52" s="232">
        <f t="shared" si="3"/>
        <v>-718178892</v>
      </c>
      <c r="O52" s="232"/>
      <c r="P52" s="11"/>
      <c r="Q52" s="11"/>
      <c r="R52" s="11"/>
      <c r="S52" s="11"/>
    </row>
    <row r="53" spans="2:19" ht="23.25" customHeight="1" x14ac:dyDescent="0.25">
      <c r="B53" s="11" t="s">
        <v>47</v>
      </c>
      <c r="C53" s="136">
        <f>IF($C$42="2013/14",'5. Summary Sheet'!$L23,IF($C$42="2014/15",'5. Summary Sheet'!$L34,0))</f>
        <v>1322000000</v>
      </c>
      <c r="D53" s="147">
        <v>0.10186469409770381</v>
      </c>
      <c r="E53" s="136">
        <f>IF($C$42="2013/14",'5. Summary Sheet'!$J23,IF($C$42="2014/15",'5. Summary Sheet'!$J34,0))</f>
        <v>252551100</v>
      </c>
      <c r="F53" s="138">
        <v>0.19103714069591529</v>
      </c>
      <c r="G53" s="11"/>
      <c r="H53" s="236">
        <v>1</v>
      </c>
      <c r="I53" s="236"/>
      <c r="J53" s="189"/>
      <c r="K53" s="273">
        <f t="shared" si="2"/>
        <v>1322000000</v>
      </c>
      <c r="L53" s="273"/>
      <c r="M53" s="11"/>
      <c r="N53" s="232">
        <f t="shared" si="3"/>
        <v>-1069448900</v>
      </c>
      <c r="O53" s="232"/>
      <c r="P53" s="11"/>
      <c r="Q53" s="11"/>
      <c r="R53" s="11"/>
      <c r="S53" s="11"/>
    </row>
    <row r="54" spans="2:19" ht="14.25" customHeight="1" x14ac:dyDescent="0.25">
      <c r="B54" s="11"/>
      <c r="C54" s="139"/>
      <c r="D54" s="139"/>
      <c r="E54" s="139"/>
      <c r="F54" s="140"/>
      <c r="G54" s="11"/>
      <c r="H54" s="11"/>
      <c r="I54" s="11"/>
      <c r="J54" s="190"/>
      <c r="K54" s="11"/>
      <c r="L54" s="11"/>
      <c r="M54" s="11"/>
      <c r="N54" s="11"/>
      <c r="O54" s="11"/>
      <c r="P54" s="11"/>
      <c r="Q54" s="11"/>
      <c r="R54" s="11"/>
      <c r="S54" s="11"/>
    </row>
    <row r="55" spans="2:19" s="53" customFormat="1" ht="23.25" customHeight="1" x14ac:dyDescent="0.25">
      <c r="B55" s="141" t="s">
        <v>105</v>
      </c>
      <c r="C55" s="275">
        <f>SUM(C47:C53)</f>
        <v>12733000000</v>
      </c>
      <c r="D55" s="142">
        <f>SUM(D47:D53)</f>
        <v>1</v>
      </c>
      <c r="E55" s="275">
        <f>SUM(E47:E53)</f>
        <v>11057447616.087999</v>
      </c>
      <c r="F55" s="143">
        <f>E55/C55</f>
        <v>0.86840867164752999</v>
      </c>
      <c r="G55" s="144"/>
      <c r="H55" s="235">
        <f>SUM(H47:I53)</f>
        <v>6.2217634296290418</v>
      </c>
      <c r="I55" s="235"/>
      <c r="J55" s="191"/>
      <c r="K55" s="274">
        <f>SUM(K47:L53)</f>
        <v>17262396177.587997</v>
      </c>
      <c r="L55" s="274"/>
      <c r="M55" s="191"/>
      <c r="N55" s="274">
        <f>SUM(N47:O53)</f>
        <v>-6204948561.5</v>
      </c>
      <c r="O55" s="274"/>
      <c r="P55" s="144"/>
      <c r="Q55" s="144"/>
      <c r="R55" s="144"/>
      <c r="S55" s="144"/>
    </row>
    <row r="56" spans="2:19" s="193" customFormat="1" ht="18.75" customHeight="1" x14ac:dyDescent="0.25">
      <c r="B56" s="191"/>
      <c r="C56" s="194"/>
      <c r="D56" s="195"/>
      <c r="E56" s="194"/>
      <c r="F56" s="196"/>
      <c r="G56" s="191"/>
      <c r="H56" s="196"/>
      <c r="I56" s="196"/>
      <c r="J56" s="191"/>
      <c r="K56" s="208"/>
      <c r="L56" s="208"/>
      <c r="M56" s="191"/>
      <c r="N56" s="208"/>
      <c r="O56" s="208"/>
      <c r="P56" s="191"/>
      <c r="Q56" s="191"/>
      <c r="R56" s="191"/>
      <c r="S56" s="191"/>
    </row>
    <row r="57" spans="2:19" ht="17.25" customHeight="1" x14ac:dyDescent="0.25">
      <c r="B57" s="11"/>
      <c r="C57" s="12"/>
      <c r="D57" s="12"/>
      <c r="E57" s="29"/>
      <c r="F57" s="12"/>
      <c r="G57" s="11"/>
      <c r="H57" s="11"/>
      <c r="I57" s="11"/>
      <c r="J57" s="190"/>
      <c r="K57" s="11"/>
      <c r="L57" s="11"/>
      <c r="M57" s="11"/>
      <c r="N57" s="11"/>
      <c r="O57" s="11"/>
      <c r="P57" s="11"/>
      <c r="Q57" s="11"/>
      <c r="R57" s="11"/>
      <c r="S57" s="11"/>
    </row>
    <row r="58" spans="2:19" ht="15" x14ac:dyDescent="0.25">
      <c r="B58" s="130" t="s">
        <v>198</v>
      </c>
      <c r="C58" s="12"/>
      <c r="D58" s="12"/>
      <c r="E58" s="29"/>
      <c r="F58" s="12"/>
      <c r="G58" s="11"/>
      <c r="H58" s="11"/>
      <c r="I58" s="11"/>
      <c r="J58" s="11"/>
      <c r="K58" s="11"/>
      <c r="L58" s="11"/>
      <c r="M58" s="11"/>
      <c r="N58" s="11"/>
      <c r="O58" s="11"/>
      <c r="P58" s="11"/>
      <c r="Q58" s="11"/>
      <c r="R58" s="11"/>
      <c r="S58" s="11"/>
    </row>
    <row r="59" spans="2:19" ht="15" x14ac:dyDescent="0.25">
      <c r="B59" s="130"/>
      <c r="C59" s="12"/>
      <c r="D59" s="12"/>
      <c r="E59" s="29"/>
      <c r="F59" s="12"/>
      <c r="G59" s="11"/>
      <c r="H59" s="11"/>
      <c r="I59" s="11"/>
      <c r="J59" s="11"/>
      <c r="K59" s="11"/>
      <c r="L59" s="11"/>
      <c r="M59" s="11"/>
      <c r="N59" s="11"/>
      <c r="O59" s="11"/>
      <c r="P59" s="11"/>
      <c r="Q59" s="11"/>
      <c r="R59" s="11"/>
      <c r="S59" s="11"/>
    </row>
    <row r="60" spans="2:19" ht="15" x14ac:dyDescent="0.25">
      <c r="B60" s="192" t="s">
        <v>182</v>
      </c>
      <c r="C60" s="12"/>
      <c r="D60" s="12"/>
      <c r="E60" s="29"/>
      <c r="F60" s="12"/>
      <c r="G60" s="11"/>
      <c r="H60" s="11"/>
      <c r="I60" s="11"/>
      <c r="J60" s="11"/>
      <c r="K60" s="11"/>
      <c r="L60" s="11"/>
      <c r="M60" s="11"/>
      <c r="N60" s="11"/>
      <c r="O60" s="11"/>
      <c r="P60" s="11"/>
      <c r="Q60" s="11"/>
      <c r="R60" s="11"/>
      <c r="S60" s="11"/>
    </row>
    <row r="61" spans="2:19" x14ac:dyDescent="0.25">
      <c r="B61" s="223" t="s">
        <v>188</v>
      </c>
      <c r="C61" s="224"/>
      <c r="D61" s="224"/>
      <c r="E61" s="225"/>
      <c r="F61" s="12"/>
      <c r="G61" s="11"/>
      <c r="H61" s="11"/>
      <c r="I61" s="11"/>
      <c r="J61" s="11"/>
      <c r="K61" s="11"/>
      <c r="L61" s="11"/>
      <c r="M61" s="11"/>
      <c r="N61" s="11"/>
      <c r="O61" s="11"/>
      <c r="P61" s="11"/>
      <c r="Q61" s="11"/>
      <c r="R61" s="11"/>
      <c r="S61" s="11"/>
    </row>
    <row r="62" spans="2:19" ht="34.5" customHeight="1" x14ac:dyDescent="0.25">
      <c r="B62" s="226"/>
      <c r="C62" s="227"/>
      <c r="D62" s="227"/>
      <c r="E62" s="228"/>
      <c r="F62" s="12"/>
      <c r="G62" s="11"/>
      <c r="H62" s="11"/>
      <c r="I62" s="11"/>
      <c r="J62" s="11"/>
      <c r="K62" s="11"/>
      <c r="L62" s="11"/>
      <c r="M62" s="11"/>
      <c r="N62" s="11"/>
      <c r="O62" s="11"/>
      <c r="P62" s="11"/>
      <c r="Q62" s="11"/>
      <c r="R62" s="11"/>
      <c r="S62" s="11"/>
    </row>
    <row r="63" spans="2:19" ht="33" customHeight="1" x14ac:dyDescent="0.25">
      <c r="B63" s="229"/>
      <c r="C63" s="230"/>
      <c r="D63" s="230"/>
      <c r="E63" s="231"/>
      <c r="F63" s="12"/>
      <c r="G63" s="11"/>
      <c r="H63" s="11"/>
      <c r="I63" s="11"/>
      <c r="J63" s="11"/>
      <c r="K63" s="11"/>
      <c r="L63" s="11"/>
      <c r="M63" s="11"/>
      <c r="N63" s="11"/>
      <c r="O63" s="11"/>
      <c r="P63" s="11"/>
      <c r="Q63" s="11"/>
      <c r="R63" s="11"/>
      <c r="S63" s="11"/>
    </row>
    <row r="64" spans="2:19" ht="15" x14ac:dyDescent="0.25">
      <c r="B64" s="130"/>
      <c r="C64" s="12"/>
      <c r="D64" s="12"/>
      <c r="E64" s="29"/>
      <c r="F64" s="12"/>
      <c r="G64" s="11"/>
      <c r="H64" s="11"/>
      <c r="I64" s="11"/>
      <c r="J64" s="11"/>
      <c r="K64" s="11"/>
      <c r="L64" s="11"/>
      <c r="M64" s="11"/>
      <c r="N64" s="11"/>
      <c r="O64" s="11"/>
      <c r="P64" s="11"/>
      <c r="Q64" s="11"/>
      <c r="R64" s="11"/>
      <c r="S64" s="11"/>
    </row>
    <row r="65" spans="2:32" x14ac:dyDescent="0.25">
      <c r="B65" s="11"/>
      <c r="C65" s="12"/>
      <c r="D65" s="12"/>
      <c r="E65" s="29"/>
      <c r="F65" s="12"/>
      <c r="G65" s="11"/>
      <c r="H65" s="11"/>
      <c r="I65" s="11"/>
      <c r="J65" s="11"/>
      <c r="K65" s="11"/>
      <c r="L65" s="11"/>
      <c r="M65" s="11"/>
      <c r="N65" s="11"/>
      <c r="O65" s="11"/>
      <c r="P65" s="11"/>
      <c r="Q65" s="11"/>
      <c r="R65" s="11"/>
      <c r="S65" s="11"/>
    </row>
    <row r="66" spans="2:32" ht="19.5" customHeight="1" x14ac:dyDescent="0.25">
      <c r="B66" s="148" t="s">
        <v>114</v>
      </c>
      <c r="C66" s="149">
        <v>3745438000000</v>
      </c>
      <c r="D66" s="261" t="s">
        <v>196</v>
      </c>
      <c r="E66" s="29"/>
      <c r="F66" s="12"/>
      <c r="G66" s="11"/>
      <c r="H66" s="11"/>
      <c r="I66" s="11"/>
      <c r="J66" s="11"/>
      <c r="K66" s="11"/>
      <c r="L66" s="11"/>
      <c r="M66" s="11"/>
      <c r="N66" s="11"/>
      <c r="O66" s="11"/>
      <c r="P66" s="11"/>
      <c r="Q66" s="11"/>
      <c r="R66" s="11"/>
      <c r="S66" s="11"/>
    </row>
    <row r="67" spans="2:32" ht="9" customHeight="1" x14ac:dyDescent="0.25">
      <c r="B67" s="158"/>
      <c r="C67" s="159"/>
      <c r="D67" s="261"/>
      <c r="E67" s="29"/>
      <c r="F67" s="12"/>
      <c r="G67" s="11"/>
      <c r="H67" s="11"/>
      <c r="I67" s="11"/>
      <c r="J67" s="11"/>
      <c r="K67" s="11"/>
      <c r="L67" s="11"/>
      <c r="M67" s="11"/>
      <c r="N67" s="11"/>
      <c r="O67" s="11"/>
      <c r="P67" s="11"/>
      <c r="Q67" s="11"/>
      <c r="R67" s="11"/>
      <c r="S67" s="11"/>
    </row>
    <row r="68" spans="2:32" ht="19.5" customHeight="1" x14ac:dyDescent="0.25">
      <c r="B68" s="161" t="s">
        <v>140</v>
      </c>
      <c r="C68" s="162">
        <v>1.4999999999999999E-2</v>
      </c>
      <c r="D68" s="260" t="s">
        <v>195</v>
      </c>
      <c r="E68" s="29"/>
      <c r="F68" s="12"/>
      <c r="G68" s="11"/>
      <c r="H68" s="11"/>
      <c r="I68" s="11"/>
      <c r="J68" s="11"/>
      <c r="K68" s="11"/>
      <c r="L68" s="11"/>
      <c r="M68" s="11"/>
      <c r="N68" s="11"/>
      <c r="O68" s="11"/>
      <c r="P68" s="11"/>
      <c r="Q68" s="11"/>
      <c r="R68" s="11"/>
      <c r="S68" s="11"/>
    </row>
    <row r="69" spans="2:32" s="266" customFormat="1" ht="19.5" customHeight="1" x14ac:dyDescent="0.25">
      <c r="B69" s="267"/>
      <c r="C69" s="268"/>
      <c r="D69" s="269"/>
      <c r="E69" s="29"/>
      <c r="F69" s="29"/>
      <c r="G69" s="190"/>
      <c r="H69" s="190"/>
      <c r="I69" s="190"/>
      <c r="J69" s="190"/>
      <c r="K69" s="190"/>
      <c r="L69" s="190"/>
      <c r="M69" s="190"/>
      <c r="N69" s="190"/>
      <c r="O69" s="190"/>
      <c r="P69" s="190"/>
      <c r="Q69" s="190"/>
      <c r="R69" s="190"/>
      <c r="S69" s="190"/>
    </row>
    <row r="70" spans="2:32" ht="17.25" customHeight="1" x14ac:dyDescent="0.25">
      <c r="B70" s="160" t="s">
        <v>142</v>
      </c>
      <c r="C70" s="270">
        <f>C66*C68</f>
        <v>56181570000</v>
      </c>
      <c r="D70" s="260" t="s">
        <v>190</v>
      </c>
      <c r="E70" s="29"/>
      <c r="F70" s="12"/>
      <c r="G70" s="11"/>
      <c r="H70" s="11"/>
      <c r="I70" s="11"/>
      <c r="J70" s="11"/>
      <c r="K70" s="11"/>
      <c r="L70" s="11"/>
      <c r="M70" s="11"/>
      <c r="N70" s="11"/>
      <c r="O70" s="11"/>
      <c r="P70" s="11"/>
      <c r="Q70" s="11"/>
      <c r="R70" s="11"/>
      <c r="S70" s="11"/>
    </row>
    <row r="71" spans="2:32" ht="17.25" customHeight="1" x14ac:dyDescent="0.25">
      <c r="B71" s="160"/>
      <c r="C71" s="150"/>
      <c r="D71" s="146"/>
      <c r="E71" s="29"/>
      <c r="F71" s="12"/>
      <c r="G71" s="11"/>
      <c r="H71" s="11"/>
      <c r="I71" s="11"/>
      <c r="J71" s="11"/>
      <c r="K71" s="11"/>
      <c r="L71" s="11"/>
      <c r="M71" s="11"/>
      <c r="N71" s="11"/>
      <c r="O71" s="11"/>
      <c r="P71" s="11"/>
      <c r="Q71" s="11"/>
      <c r="R71" s="11"/>
      <c r="S71" s="11"/>
    </row>
    <row r="72" spans="2:32" ht="25.5" x14ac:dyDescent="0.25">
      <c r="B72" s="163" t="s">
        <v>147</v>
      </c>
      <c r="C72" s="162">
        <v>0.55000000000000004</v>
      </c>
      <c r="D72" s="260" t="s">
        <v>194</v>
      </c>
      <c r="E72" s="29"/>
      <c r="F72" s="12"/>
      <c r="G72" s="11"/>
      <c r="H72" s="11"/>
      <c r="I72" s="11"/>
      <c r="J72" s="11"/>
      <c r="K72" s="11"/>
      <c r="L72" s="11"/>
      <c r="M72" s="11"/>
      <c r="N72" s="11"/>
      <c r="O72" s="11"/>
      <c r="P72" s="11"/>
      <c r="Q72" s="11"/>
      <c r="R72" s="11"/>
      <c r="S72" s="11"/>
    </row>
    <row r="73" spans="2:32" x14ac:dyDescent="0.25">
      <c r="B73" s="11"/>
      <c r="C73" s="12"/>
      <c r="D73" s="12"/>
      <c r="E73" s="29"/>
      <c r="F73" s="12"/>
      <c r="G73" s="11"/>
      <c r="H73" s="11"/>
      <c r="I73" s="11"/>
      <c r="J73" s="11"/>
      <c r="K73" s="11"/>
      <c r="L73" s="207"/>
      <c r="M73" s="207"/>
      <c r="N73" s="207"/>
      <c r="O73" s="207"/>
      <c r="P73" s="207"/>
      <c r="Q73" s="207"/>
      <c r="R73" s="207"/>
      <c r="S73" s="207"/>
    </row>
    <row r="74" spans="2:32" ht="21" customHeight="1" x14ac:dyDescent="0.25">
      <c r="B74" s="152" t="s">
        <v>191</v>
      </c>
      <c r="C74" s="153">
        <f>C72*C70</f>
        <v>30899863500.000004</v>
      </c>
      <c r="D74" s="260" t="s">
        <v>190</v>
      </c>
      <c r="E74" s="29"/>
      <c r="F74" s="12"/>
      <c r="G74" s="190"/>
      <c r="H74" s="190"/>
      <c r="I74" s="190"/>
      <c r="J74" s="190"/>
      <c r="K74" s="190"/>
      <c r="L74" s="207"/>
      <c r="M74" s="207"/>
      <c r="N74" s="207"/>
      <c r="O74" s="207"/>
      <c r="P74" s="207"/>
      <c r="Q74" s="207"/>
      <c r="R74" s="207"/>
      <c r="S74" s="207"/>
    </row>
    <row r="75" spans="2:32" x14ac:dyDescent="0.25">
      <c r="B75" s="11"/>
      <c r="C75" s="145"/>
      <c r="D75" s="146"/>
      <c r="E75" s="29"/>
      <c r="F75" s="12"/>
      <c r="G75" s="11"/>
      <c r="H75" s="11"/>
      <c r="I75" s="11"/>
      <c r="J75" s="11"/>
      <c r="K75" s="11"/>
      <c r="L75" s="207"/>
      <c r="M75" s="207"/>
      <c r="N75" s="207"/>
      <c r="O75" s="207"/>
      <c r="P75" s="207"/>
      <c r="Q75" s="207"/>
      <c r="R75" s="207"/>
      <c r="S75" s="207"/>
    </row>
    <row r="76" spans="2:32" s="27" customFormat="1" ht="30" customHeight="1" x14ac:dyDescent="0.25">
      <c r="B76" s="125" t="s">
        <v>102</v>
      </c>
      <c r="C76" s="125" t="s">
        <v>109</v>
      </c>
      <c r="D76" s="125" t="s">
        <v>154</v>
      </c>
      <c r="E76" s="125" t="s">
        <v>202</v>
      </c>
      <c r="F76" s="134" t="s">
        <v>146</v>
      </c>
      <c r="G76" s="20"/>
      <c r="H76" s="233" t="s">
        <v>199</v>
      </c>
      <c r="I76" s="234"/>
      <c r="J76" s="234"/>
      <c r="K76" s="107"/>
      <c r="L76" s="233" t="s">
        <v>201</v>
      </c>
      <c r="M76" s="234"/>
      <c r="N76" s="234"/>
      <c r="O76" s="107"/>
      <c r="P76" s="233" t="s">
        <v>200</v>
      </c>
      <c r="Q76" s="234"/>
      <c r="R76" s="234"/>
      <c r="S76" s="107"/>
      <c r="T76" s="221" t="s">
        <v>152</v>
      </c>
      <c r="U76" s="221"/>
      <c r="V76" s="221"/>
      <c r="W76" s="221"/>
      <c r="X76" s="222"/>
      <c r="Y76" s="20"/>
      <c r="Z76" s="220" t="s">
        <v>153</v>
      </c>
      <c r="AA76" s="221"/>
      <c r="AB76" s="221"/>
      <c r="AC76" s="221"/>
      <c r="AD76" s="221"/>
      <c r="AE76" s="221"/>
      <c r="AF76" s="20"/>
    </row>
    <row r="77" spans="2:32" s="52" customFormat="1" ht="18" customHeight="1" x14ac:dyDescent="0.25">
      <c r="B77" s="110"/>
      <c r="C77" s="117" t="s">
        <v>104</v>
      </c>
      <c r="D77" s="117" t="s">
        <v>111</v>
      </c>
      <c r="E77" s="117" t="s">
        <v>104</v>
      </c>
      <c r="F77" s="110"/>
      <c r="G77" s="135"/>
      <c r="H77" s="135"/>
      <c r="I77" s="117" t="s">
        <v>111</v>
      </c>
      <c r="J77" s="135"/>
      <c r="K77" s="135"/>
      <c r="L77" s="135"/>
      <c r="M77" s="117" t="s">
        <v>104</v>
      </c>
      <c r="N77" s="135"/>
      <c r="O77" s="135"/>
      <c r="P77" s="135"/>
      <c r="Q77" s="117" t="s">
        <v>104</v>
      </c>
      <c r="R77" s="135"/>
      <c r="S77" s="135"/>
      <c r="T77" s="135"/>
      <c r="U77" s="135"/>
      <c r="V77" s="135"/>
      <c r="W77" s="135"/>
      <c r="X77" s="135"/>
      <c r="Y77" s="135"/>
      <c r="Z77" s="135"/>
      <c r="AA77" s="135"/>
      <c r="AB77" s="135"/>
      <c r="AC77" s="135"/>
      <c r="AD77" s="135"/>
      <c r="AE77" s="135"/>
      <c r="AF77" s="135"/>
    </row>
    <row r="78" spans="2:32" s="52" customFormat="1" ht="3.75" customHeight="1" x14ac:dyDescent="0.25">
      <c r="B78" s="110"/>
      <c r="C78" s="117"/>
      <c r="D78" s="117"/>
      <c r="E78" s="117"/>
      <c r="F78" s="110"/>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row>
    <row r="79" spans="2:32" ht="23.25" customHeight="1" x14ac:dyDescent="0.25">
      <c r="B79" s="11" t="s">
        <v>68</v>
      </c>
      <c r="C79" s="280">
        <f>D79*$C$74</f>
        <v>9269959050</v>
      </c>
      <c r="D79" s="154">
        <v>0.3</v>
      </c>
      <c r="E79" s="280">
        <f>F79*C79</f>
        <v>29783365264.889641</v>
      </c>
      <c r="F79" s="138">
        <v>3.2128907047210356</v>
      </c>
      <c r="G79" s="11"/>
      <c r="H79" s="263">
        <v>0.23809523809523808</v>
      </c>
      <c r="I79" s="264"/>
      <c r="J79" s="265"/>
      <c r="K79" s="190"/>
      <c r="L79" s="277">
        <f>H79*$C$74</f>
        <v>7357110357.1428576</v>
      </c>
      <c r="M79" s="277"/>
      <c r="N79" s="277"/>
      <c r="O79" s="135"/>
      <c r="P79" s="277">
        <f>L79*F79</f>
        <v>23637591480.071144</v>
      </c>
      <c r="Q79" s="277"/>
      <c r="R79" s="277"/>
      <c r="S79" s="207"/>
      <c r="T79" s="11"/>
      <c r="U79" s="11"/>
      <c r="V79" s="11"/>
      <c r="W79" s="11"/>
      <c r="X79" s="11"/>
      <c r="Y79" s="11"/>
      <c r="Z79" s="11"/>
      <c r="AA79" s="11"/>
      <c r="AB79" s="11"/>
      <c r="AC79" s="11"/>
      <c r="AD79" s="11"/>
      <c r="AE79" s="11"/>
      <c r="AF79" s="11"/>
    </row>
    <row r="80" spans="2:32" ht="23.25" customHeight="1" x14ac:dyDescent="0.25">
      <c r="B80" s="11" t="s">
        <v>69</v>
      </c>
      <c r="C80" s="280">
        <f t="shared" ref="C80:C85" si="4">D80*$C$74</f>
        <v>10814952225</v>
      </c>
      <c r="D80" s="154">
        <v>0.35</v>
      </c>
      <c r="E80" s="280">
        <f t="shared" ref="E80:E85" si="5">F80*C80</f>
        <v>1679240616.8313105</v>
      </c>
      <c r="F80" s="138">
        <v>0.15527027599341156</v>
      </c>
      <c r="G80" s="11"/>
      <c r="H80" s="263">
        <v>0.37424872861766068</v>
      </c>
      <c r="I80" s="264"/>
      <c r="J80" s="265"/>
      <c r="K80" s="190"/>
      <c r="L80" s="277">
        <f t="shared" ref="L80:L85" si="6">H80*$C$74</f>
        <v>11564234629.334259</v>
      </c>
      <c r="M80" s="277"/>
      <c r="N80" s="277"/>
      <c r="O80" s="135"/>
      <c r="P80" s="277">
        <f t="shared" ref="P80:P85" si="7">L80*F80</f>
        <v>1795581902.5492978</v>
      </c>
      <c r="Q80" s="277"/>
      <c r="R80" s="277"/>
      <c r="S80" s="207"/>
      <c r="T80" s="11"/>
      <c r="U80" s="11"/>
      <c r="V80" s="11"/>
      <c r="W80" s="11"/>
      <c r="X80" s="11"/>
      <c r="Y80" s="11"/>
      <c r="Z80" s="11"/>
      <c r="AA80" s="11"/>
      <c r="AB80" s="11"/>
      <c r="AC80" s="11"/>
      <c r="AD80" s="11"/>
      <c r="AE80" s="11"/>
      <c r="AF80" s="11"/>
    </row>
    <row r="81" spans="2:32" ht="23.25" customHeight="1" x14ac:dyDescent="0.25">
      <c r="B81" s="11" t="s">
        <v>43</v>
      </c>
      <c r="C81" s="280">
        <f t="shared" si="4"/>
        <v>0</v>
      </c>
      <c r="D81" s="154">
        <v>0</v>
      </c>
      <c r="E81" s="280">
        <f t="shared" si="5"/>
        <v>0</v>
      </c>
      <c r="F81" s="138">
        <v>8.8666216216216221E-3</v>
      </c>
      <c r="G81" s="11"/>
      <c r="H81" s="263">
        <v>5.7019571582678376E-2</v>
      </c>
      <c r="I81" s="264"/>
      <c r="J81" s="265"/>
      <c r="K81" s="190"/>
      <c r="L81" s="277">
        <f t="shared" si="6"/>
        <v>1761896978.7332411</v>
      </c>
      <c r="M81" s="277"/>
      <c r="N81" s="277"/>
      <c r="O81" s="135"/>
      <c r="P81" s="277">
        <f t="shared" si="7"/>
        <v>15622073.846705968</v>
      </c>
      <c r="Q81" s="277"/>
      <c r="R81" s="277"/>
      <c r="S81" s="207"/>
      <c r="T81" s="11"/>
      <c r="U81" s="11"/>
      <c r="V81" s="11"/>
      <c r="W81" s="11"/>
      <c r="X81" s="11"/>
      <c r="Y81" s="11"/>
      <c r="Z81" s="11"/>
      <c r="AA81" s="11"/>
      <c r="AB81" s="11"/>
      <c r="AC81" s="11"/>
      <c r="AD81" s="11"/>
      <c r="AE81" s="11"/>
      <c r="AF81" s="11"/>
    </row>
    <row r="82" spans="2:32" ht="23.25" customHeight="1" x14ac:dyDescent="0.25">
      <c r="B82" s="11" t="s">
        <v>44</v>
      </c>
      <c r="C82" s="280">
        <f t="shared" si="4"/>
        <v>0</v>
      </c>
      <c r="D82" s="154">
        <v>0</v>
      </c>
      <c r="E82" s="280">
        <f t="shared" si="5"/>
        <v>0</v>
      </c>
      <c r="F82" s="138">
        <v>6.1032863849765259E-6</v>
      </c>
      <c r="G82" s="11"/>
      <c r="H82" s="263">
        <v>3.2824780397595933E-2</v>
      </c>
      <c r="I82" s="264"/>
      <c r="J82" s="265"/>
      <c r="K82" s="190"/>
      <c r="L82" s="277">
        <f t="shared" si="6"/>
        <v>1014281233.7031902</v>
      </c>
      <c r="M82" s="277"/>
      <c r="N82" s="277"/>
      <c r="O82" s="135"/>
      <c r="P82" s="277">
        <f t="shared" si="7"/>
        <v>6190.4488441978747</v>
      </c>
      <c r="Q82" s="277"/>
      <c r="R82" s="277"/>
      <c r="S82" s="207"/>
      <c r="T82" s="11"/>
      <c r="U82" s="11"/>
      <c r="V82" s="11"/>
      <c r="W82" s="11"/>
      <c r="X82" s="11"/>
      <c r="Y82" s="11"/>
      <c r="Z82" s="11"/>
      <c r="AA82" s="11"/>
      <c r="AB82" s="11"/>
      <c r="AC82" s="11"/>
      <c r="AD82" s="11"/>
      <c r="AE82" s="11"/>
      <c r="AF82" s="11"/>
    </row>
    <row r="83" spans="2:32" ht="23.25" customHeight="1" x14ac:dyDescent="0.25">
      <c r="B83" s="11" t="s">
        <v>41</v>
      </c>
      <c r="C83" s="280">
        <f t="shared" si="4"/>
        <v>0</v>
      </c>
      <c r="D83" s="154">
        <v>0</v>
      </c>
      <c r="E83" s="280">
        <f t="shared" si="5"/>
        <v>0</v>
      </c>
      <c r="F83" s="138">
        <v>5.0079491255961846E-5</v>
      </c>
      <c r="G83" s="11"/>
      <c r="H83" s="263">
        <v>4.846663584527662E-2</v>
      </c>
      <c r="I83" s="264"/>
      <c r="J83" s="265"/>
      <c r="K83" s="190"/>
      <c r="L83" s="277">
        <f t="shared" si="6"/>
        <v>1497612431.923255</v>
      </c>
      <c r="M83" s="277"/>
      <c r="N83" s="277"/>
      <c r="O83" s="135"/>
      <c r="P83" s="277">
        <f t="shared" si="7"/>
        <v>74999.668689320402</v>
      </c>
      <c r="Q83" s="277"/>
      <c r="R83" s="277"/>
      <c r="S83" s="207"/>
      <c r="T83" s="11"/>
      <c r="U83" s="11"/>
      <c r="V83" s="11"/>
      <c r="W83" s="11"/>
      <c r="X83" s="11"/>
      <c r="Y83" s="11"/>
      <c r="Z83" s="11"/>
      <c r="AA83" s="11"/>
      <c r="AB83" s="11"/>
      <c r="AC83" s="11"/>
      <c r="AD83" s="11"/>
      <c r="AE83" s="11"/>
      <c r="AF83" s="11"/>
    </row>
    <row r="84" spans="2:32" ht="23.25" customHeight="1" x14ac:dyDescent="0.25">
      <c r="B84" s="11" t="s">
        <v>67</v>
      </c>
      <c r="C84" s="280">
        <f t="shared" si="4"/>
        <v>4634979525</v>
      </c>
      <c r="D84" s="154">
        <v>0.15</v>
      </c>
      <c r="E84" s="280">
        <f t="shared" si="5"/>
        <v>323035322.89114058</v>
      </c>
      <c r="F84" s="138">
        <v>6.9695091671659673E-2</v>
      </c>
      <c r="G84" s="11"/>
      <c r="H84" s="263">
        <v>0.14748035136384652</v>
      </c>
      <c r="I84" s="264"/>
      <c r="J84" s="265"/>
      <c r="K84" s="190"/>
      <c r="L84" s="277">
        <f t="shared" si="6"/>
        <v>4557122726.0748968</v>
      </c>
      <c r="M84" s="277"/>
      <c r="N84" s="277"/>
      <c r="O84" s="190"/>
      <c r="P84" s="277">
        <f t="shared" si="7"/>
        <v>317609086.15279359</v>
      </c>
      <c r="Q84" s="277"/>
      <c r="R84" s="277"/>
      <c r="S84" s="11"/>
      <c r="T84" s="11"/>
      <c r="U84" s="11"/>
      <c r="V84" s="11"/>
      <c r="W84" s="11"/>
      <c r="X84" s="11"/>
      <c r="Y84" s="11"/>
      <c r="Z84" s="11"/>
      <c r="AA84" s="11"/>
      <c r="AB84" s="11"/>
      <c r="AC84" s="11"/>
      <c r="AD84" s="11"/>
      <c r="AE84" s="11"/>
      <c r="AF84" s="11"/>
    </row>
    <row r="85" spans="2:32" ht="23.25" customHeight="1" x14ac:dyDescent="0.25">
      <c r="B85" s="11" t="s">
        <v>47</v>
      </c>
      <c r="C85" s="280">
        <f t="shared" si="4"/>
        <v>6179972700.000001</v>
      </c>
      <c r="D85" s="154">
        <v>0.2</v>
      </c>
      <c r="E85" s="280">
        <f t="shared" si="5"/>
        <v>1180604314.1868157</v>
      </c>
      <c r="F85" s="138">
        <v>0.19103714069591529</v>
      </c>
      <c r="G85" s="11"/>
      <c r="H85" s="263">
        <v>0.10186469409770381</v>
      </c>
      <c r="I85" s="264"/>
      <c r="J85" s="265"/>
      <c r="K85" s="190"/>
      <c r="L85" s="277">
        <f t="shared" si="6"/>
        <v>3147605143.0883036</v>
      </c>
      <c r="M85" s="277"/>
      <c r="N85" s="277"/>
      <c r="O85" s="190"/>
      <c r="P85" s="277">
        <f t="shared" si="7"/>
        <v>601309486.57534683</v>
      </c>
      <c r="Q85" s="277"/>
      <c r="R85" s="277"/>
      <c r="S85" s="11"/>
      <c r="T85" s="11"/>
      <c r="U85" s="11"/>
      <c r="V85" s="11"/>
      <c r="W85" s="11"/>
      <c r="X85" s="11"/>
      <c r="Y85" s="11"/>
      <c r="Z85" s="11"/>
      <c r="AA85" s="11"/>
      <c r="AB85" s="11"/>
      <c r="AC85" s="11"/>
      <c r="AD85" s="11"/>
      <c r="AE85" s="11"/>
      <c r="AF85" s="11"/>
    </row>
    <row r="86" spans="2:32" ht="14.25" customHeight="1" x14ac:dyDescent="0.25">
      <c r="B86" s="11"/>
      <c r="C86" s="281"/>
      <c r="D86" s="139"/>
      <c r="E86" s="281"/>
      <c r="F86" s="140"/>
      <c r="G86" s="11"/>
      <c r="H86" s="11"/>
      <c r="I86" s="11"/>
      <c r="J86" s="11"/>
      <c r="K86" s="190"/>
      <c r="L86" s="278"/>
      <c r="M86" s="278"/>
      <c r="N86" s="278"/>
      <c r="O86" s="190"/>
      <c r="P86" s="278"/>
      <c r="Q86" s="278"/>
      <c r="R86" s="278"/>
      <c r="S86" s="11"/>
      <c r="T86" s="11"/>
      <c r="U86" s="11"/>
      <c r="V86" s="11"/>
      <c r="W86" s="11"/>
      <c r="X86" s="11"/>
      <c r="Y86" s="11"/>
      <c r="Z86" s="11"/>
      <c r="AA86" s="11"/>
      <c r="AB86" s="11"/>
      <c r="AC86" s="11"/>
      <c r="AD86" s="11"/>
      <c r="AE86" s="11"/>
      <c r="AF86" s="11"/>
    </row>
    <row r="87" spans="2:32" s="53" customFormat="1" ht="23.25" customHeight="1" x14ac:dyDescent="0.25">
      <c r="B87" s="141" t="s">
        <v>105</v>
      </c>
      <c r="C87" s="275">
        <f>SUM(C79:C85)</f>
        <v>30899863500</v>
      </c>
      <c r="D87" s="142">
        <f>SUM(D79:D85)</f>
        <v>1</v>
      </c>
      <c r="E87" s="275">
        <f>SUM(E79:E85)</f>
        <v>32966245518.798908</v>
      </c>
      <c r="F87" s="143">
        <f>E87/C87</f>
        <v>1.0668734999039367</v>
      </c>
      <c r="G87" s="144"/>
      <c r="H87" s="271">
        <f>SUM(H79:J85)</f>
        <v>1</v>
      </c>
      <c r="I87" s="271"/>
      <c r="J87" s="271"/>
      <c r="K87" s="191"/>
      <c r="L87" s="279">
        <f>SUM(L79:N85)</f>
        <v>30899863500.000004</v>
      </c>
      <c r="M87" s="279"/>
      <c r="N87" s="279"/>
      <c r="O87" s="191"/>
      <c r="P87" s="279">
        <f>SUM(P79:R85)</f>
        <v>26367795219.312824</v>
      </c>
      <c r="Q87" s="279"/>
      <c r="R87" s="279"/>
      <c r="S87" s="144"/>
      <c r="T87" s="144"/>
      <c r="U87" s="144"/>
      <c r="V87" s="144"/>
      <c r="W87" s="144"/>
      <c r="X87" s="144"/>
      <c r="Y87" s="144"/>
      <c r="Z87" s="144"/>
      <c r="AA87" s="144"/>
      <c r="AB87" s="144"/>
      <c r="AC87" s="144"/>
      <c r="AD87" s="144"/>
      <c r="AE87" s="144"/>
      <c r="AF87" s="144"/>
    </row>
    <row r="88" spans="2:32" ht="25.5" x14ac:dyDescent="0.25">
      <c r="B88" s="11"/>
      <c r="C88" s="155" t="s">
        <v>149</v>
      </c>
      <c r="D88" s="12"/>
      <c r="E88" s="282" t="s">
        <v>203</v>
      </c>
      <c r="F88" s="12"/>
      <c r="G88" s="11"/>
      <c r="H88" s="11"/>
      <c r="I88" s="11"/>
      <c r="J88" s="11"/>
      <c r="K88" s="190"/>
      <c r="L88" s="190"/>
      <c r="M88" s="190"/>
      <c r="N88" s="190"/>
      <c r="O88" s="190"/>
      <c r="P88" s="190"/>
      <c r="Q88" s="190"/>
      <c r="R88" s="11"/>
      <c r="S88" s="11"/>
      <c r="T88" s="11"/>
      <c r="U88" s="11"/>
      <c r="V88" s="11"/>
      <c r="W88" s="11"/>
      <c r="X88" s="11"/>
      <c r="Y88" s="11"/>
      <c r="Z88" s="11"/>
      <c r="AA88" s="11"/>
      <c r="AB88" s="11"/>
      <c r="AC88" s="11"/>
      <c r="AD88" s="11"/>
      <c r="AE88" s="11"/>
      <c r="AF88" s="11"/>
    </row>
    <row r="89" spans="2:32" x14ac:dyDescent="0.25">
      <c r="B89" s="11"/>
      <c r="C89" s="12"/>
      <c r="D89" s="12"/>
      <c r="E89" s="29"/>
      <c r="F89" s="12"/>
      <c r="G89" s="11"/>
      <c r="H89" s="11"/>
      <c r="I89" s="11"/>
      <c r="J89" s="11"/>
      <c r="K89" s="11"/>
      <c r="L89" s="11"/>
      <c r="M89" s="11"/>
      <c r="N89" s="11"/>
      <c r="O89" s="11"/>
      <c r="P89" s="11"/>
      <c r="Q89" s="11"/>
      <c r="R89" s="11"/>
      <c r="S89" s="11"/>
    </row>
    <row r="90" spans="2:32" x14ac:dyDescent="0.25">
      <c r="B90" s="11"/>
      <c r="C90" s="12"/>
      <c r="D90" s="12"/>
      <c r="E90" s="29"/>
      <c r="F90" s="12"/>
      <c r="G90" s="11"/>
      <c r="H90" s="11"/>
      <c r="I90" s="11"/>
      <c r="J90" s="11"/>
      <c r="K90" s="11"/>
      <c r="L90" s="11"/>
      <c r="M90" s="11"/>
      <c r="N90" s="11"/>
      <c r="O90" s="11"/>
      <c r="P90" s="11"/>
      <c r="Q90" s="11"/>
      <c r="R90" s="11"/>
      <c r="S90" s="11"/>
    </row>
    <row r="91" spans="2:32" ht="25.5" x14ac:dyDescent="0.25">
      <c r="B91" s="151" t="s">
        <v>150</v>
      </c>
      <c r="C91" s="156">
        <f>P87</f>
        <v>26367795219.312824</v>
      </c>
      <c r="D91" s="12"/>
      <c r="E91" s="29"/>
      <c r="F91" s="12"/>
      <c r="G91" s="11"/>
      <c r="H91" s="11"/>
      <c r="I91" s="11"/>
      <c r="J91" s="11"/>
      <c r="K91" s="11"/>
      <c r="L91" s="11"/>
      <c r="M91" s="11"/>
      <c r="N91" s="11"/>
      <c r="O91" s="11"/>
      <c r="P91" s="11"/>
      <c r="Q91" s="11"/>
      <c r="R91" s="11"/>
      <c r="S91" s="11"/>
    </row>
    <row r="92" spans="2:32" ht="25.5" x14ac:dyDescent="0.25">
      <c r="B92" s="151" t="s">
        <v>151</v>
      </c>
      <c r="C92" s="157">
        <f>E87</f>
        <v>32966245518.798908</v>
      </c>
      <c r="D92" s="12"/>
      <c r="E92" s="29"/>
      <c r="F92" s="12"/>
      <c r="G92" s="11"/>
      <c r="H92" s="11"/>
      <c r="I92" s="11"/>
      <c r="J92" s="11"/>
      <c r="K92" s="11"/>
      <c r="L92" s="11"/>
      <c r="M92" s="11"/>
      <c r="N92" s="11"/>
      <c r="O92" s="11"/>
      <c r="P92" s="11"/>
      <c r="Q92" s="11"/>
      <c r="R92" s="11"/>
      <c r="S92" s="11"/>
    </row>
    <row r="93" spans="2:32" x14ac:dyDescent="0.25">
      <c r="B93" s="11"/>
      <c r="C93" s="12"/>
      <c r="D93" s="12"/>
      <c r="E93" s="29"/>
      <c r="F93" s="12"/>
      <c r="G93" s="11"/>
      <c r="H93" s="11"/>
      <c r="I93" s="11"/>
      <c r="J93" s="11"/>
      <c r="K93" s="11"/>
      <c r="L93" s="11"/>
      <c r="M93" s="11"/>
      <c r="N93" s="11"/>
      <c r="O93" s="11"/>
      <c r="P93" s="11"/>
      <c r="Q93" s="11"/>
      <c r="R93" s="11"/>
      <c r="S93" s="11"/>
    </row>
    <row r="94" spans="2:32" x14ac:dyDescent="0.25">
      <c r="B94" s="11"/>
      <c r="C94" s="12"/>
      <c r="D94" s="12"/>
      <c r="E94" s="29"/>
      <c r="F94" s="12"/>
      <c r="G94" s="11"/>
      <c r="H94" s="11"/>
      <c r="I94" s="11"/>
      <c r="J94" s="11"/>
      <c r="K94" s="11"/>
      <c r="L94" s="11"/>
      <c r="M94" s="11"/>
      <c r="N94" s="11"/>
      <c r="O94" s="11"/>
      <c r="P94" s="11"/>
      <c r="Q94" s="11"/>
      <c r="R94" s="11"/>
      <c r="S94" s="11"/>
    </row>
    <row r="95" spans="2:32" x14ac:dyDescent="0.25">
      <c r="B95" s="11"/>
      <c r="C95" s="12"/>
      <c r="D95" s="12"/>
      <c r="E95" s="29"/>
      <c r="F95" s="12"/>
      <c r="G95" s="11"/>
      <c r="H95" s="11"/>
      <c r="I95" s="11"/>
      <c r="J95" s="11"/>
      <c r="K95" s="11"/>
      <c r="L95" s="11"/>
      <c r="M95" s="11"/>
      <c r="N95" s="11"/>
      <c r="O95" s="11"/>
      <c r="P95" s="11"/>
      <c r="Q95" s="11"/>
      <c r="R95" s="11"/>
      <c r="S95" s="11"/>
    </row>
    <row r="96" spans="2:32" x14ac:dyDescent="0.25">
      <c r="B96" s="11"/>
      <c r="C96" s="12"/>
      <c r="D96" s="12"/>
      <c r="E96" s="29"/>
      <c r="F96" s="12"/>
      <c r="G96" s="11"/>
      <c r="H96" s="11"/>
      <c r="I96" s="11"/>
      <c r="J96" s="11"/>
      <c r="K96" s="11"/>
      <c r="L96" s="11"/>
      <c r="M96" s="11"/>
      <c r="N96" s="11"/>
      <c r="O96" s="11"/>
      <c r="P96" s="11"/>
      <c r="Q96" s="11"/>
      <c r="R96" s="11"/>
      <c r="S96" s="11"/>
    </row>
    <row r="97" spans="2:19" x14ac:dyDescent="0.25">
      <c r="B97" s="11" t="s">
        <v>192</v>
      </c>
      <c r="C97" s="12"/>
      <c r="D97" s="12"/>
      <c r="E97" s="29"/>
      <c r="F97" s="12"/>
      <c r="G97" s="11"/>
      <c r="H97" s="11"/>
      <c r="I97" s="11"/>
      <c r="J97" s="11"/>
      <c r="K97" s="11"/>
      <c r="L97" s="11"/>
      <c r="M97" s="11"/>
      <c r="N97" s="11"/>
      <c r="O97" s="11"/>
      <c r="P97" s="11"/>
      <c r="Q97" s="11"/>
      <c r="R97" s="11"/>
      <c r="S97" s="11"/>
    </row>
    <row r="98" spans="2:19" x14ac:dyDescent="0.25">
      <c r="B98" s="11" t="s">
        <v>193</v>
      </c>
      <c r="C98" s="12"/>
      <c r="D98" s="12"/>
      <c r="E98" s="29"/>
      <c r="F98" s="12"/>
      <c r="G98" s="11"/>
      <c r="H98" s="11"/>
      <c r="I98" s="11"/>
      <c r="J98" s="11"/>
      <c r="K98" s="11"/>
      <c r="L98" s="11"/>
      <c r="M98" s="11"/>
      <c r="N98" s="11"/>
      <c r="O98" s="11"/>
      <c r="P98" s="11"/>
      <c r="Q98" s="11"/>
      <c r="R98" s="11"/>
      <c r="S98" s="11"/>
    </row>
    <row r="99" spans="2:19" x14ac:dyDescent="0.25">
      <c r="B99" s="11"/>
      <c r="C99" s="12"/>
      <c r="D99" s="12"/>
      <c r="E99" s="29"/>
      <c r="F99" s="12"/>
      <c r="G99" s="11"/>
      <c r="H99" s="11"/>
      <c r="I99" s="11"/>
      <c r="J99" s="11"/>
      <c r="K99" s="11"/>
      <c r="L99" s="11"/>
      <c r="M99" s="11"/>
      <c r="N99" s="11"/>
      <c r="O99" s="11"/>
      <c r="P99" s="11"/>
      <c r="Q99" s="11"/>
      <c r="R99" s="11"/>
      <c r="S99" s="11"/>
    </row>
    <row r="100" spans="2:19" x14ac:dyDescent="0.25">
      <c r="B100" s="11"/>
      <c r="C100" s="12"/>
      <c r="D100" s="12"/>
      <c r="E100" s="29"/>
      <c r="F100" s="12"/>
      <c r="G100" s="11"/>
      <c r="H100" s="11"/>
      <c r="I100" s="11"/>
      <c r="J100" s="11"/>
      <c r="K100" s="11"/>
      <c r="L100" s="11"/>
      <c r="M100" s="11"/>
      <c r="N100" s="11"/>
      <c r="O100" s="11"/>
      <c r="P100" s="11"/>
      <c r="Q100" s="11"/>
      <c r="R100" s="11"/>
      <c r="S100" s="11"/>
    </row>
    <row r="101" spans="2:19" x14ac:dyDescent="0.25">
      <c r="B101" s="11"/>
      <c r="C101" s="12"/>
      <c r="D101" s="12"/>
      <c r="E101" s="29"/>
      <c r="F101" s="12"/>
      <c r="G101" s="11"/>
      <c r="H101" s="11"/>
      <c r="I101" s="11"/>
      <c r="J101" s="11"/>
      <c r="K101" s="11"/>
      <c r="L101" s="11"/>
      <c r="M101" s="11"/>
      <c r="N101" s="11"/>
      <c r="O101" s="11"/>
      <c r="P101" s="11"/>
      <c r="Q101" s="11"/>
      <c r="R101" s="11"/>
      <c r="S101" s="11"/>
    </row>
    <row r="102" spans="2:19" x14ac:dyDescent="0.25">
      <c r="B102" s="11"/>
      <c r="C102" s="12"/>
      <c r="D102" s="12"/>
      <c r="E102" s="29"/>
      <c r="F102" s="12"/>
      <c r="G102" s="11"/>
      <c r="H102" s="11"/>
      <c r="I102" s="11"/>
      <c r="J102" s="11"/>
      <c r="K102" s="11"/>
      <c r="L102" s="11"/>
      <c r="M102" s="11"/>
      <c r="N102" s="11"/>
      <c r="O102" s="11"/>
      <c r="P102" s="11"/>
      <c r="Q102" s="11"/>
      <c r="R102" s="11"/>
      <c r="S102" s="11"/>
    </row>
    <row r="103" spans="2:19" x14ac:dyDescent="0.25">
      <c r="B103" s="11"/>
      <c r="C103" s="12"/>
      <c r="D103" s="12"/>
      <c r="E103" s="29"/>
      <c r="F103" s="12"/>
      <c r="G103" s="11"/>
      <c r="H103" s="11"/>
      <c r="I103" s="11"/>
      <c r="J103" s="11"/>
      <c r="K103" s="11"/>
      <c r="L103" s="11"/>
      <c r="M103" s="11"/>
      <c r="N103" s="11"/>
      <c r="O103" s="11"/>
      <c r="P103" s="11"/>
      <c r="Q103" s="11"/>
      <c r="R103" s="11"/>
      <c r="S103" s="11"/>
    </row>
    <row r="104" spans="2:19" x14ac:dyDescent="0.25">
      <c r="B104" s="11"/>
      <c r="C104" s="12"/>
      <c r="D104" s="12"/>
      <c r="E104" s="29"/>
      <c r="F104" s="12"/>
      <c r="G104" s="11"/>
      <c r="H104" s="11"/>
      <c r="I104" s="11"/>
      <c r="J104" s="11"/>
      <c r="K104" s="11"/>
      <c r="L104" s="11"/>
      <c r="M104" s="11"/>
      <c r="N104" s="11"/>
      <c r="O104" s="11"/>
      <c r="P104" s="11"/>
      <c r="Q104" s="11"/>
      <c r="R104" s="11"/>
      <c r="S104" s="11"/>
    </row>
    <row r="105" spans="2:19" x14ac:dyDescent="0.25">
      <c r="B105" s="11"/>
      <c r="C105" s="12"/>
      <c r="D105" s="12"/>
      <c r="E105" s="29"/>
      <c r="F105" s="12"/>
      <c r="G105" s="11"/>
      <c r="H105" s="11"/>
      <c r="I105" s="11"/>
      <c r="J105" s="11"/>
      <c r="K105" s="11"/>
      <c r="L105" s="11"/>
      <c r="M105" s="11"/>
      <c r="N105" s="11"/>
      <c r="O105" s="11"/>
      <c r="P105" s="11"/>
      <c r="Q105" s="11"/>
      <c r="R105" s="11"/>
      <c r="S105" s="11"/>
    </row>
    <row r="106" spans="2:19" x14ac:dyDescent="0.25">
      <c r="B106" s="11"/>
      <c r="C106" s="12"/>
      <c r="D106" s="12"/>
      <c r="E106" s="29"/>
      <c r="F106" s="12"/>
      <c r="G106" s="11"/>
      <c r="H106" s="11"/>
      <c r="I106" s="11"/>
      <c r="J106" s="11"/>
      <c r="K106" s="11"/>
      <c r="L106" s="11"/>
      <c r="M106" s="11"/>
      <c r="N106" s="11"/>
      <c r="O106" s="11"/>
      <c r="P106" s="11"/>
      <c r="Q106" s="11"/>
      <c r="R106" s="11"/>
      <c r="S106" s="11"/>
    </row>
    <row r="107" spans="2:19" x14ac:dyDescent="0.25">
      <c r="B107" s="11"/>
      <c r="C107" s="12"/>
      <c r="D107" s="12"/>
      <c r="E107" s="29"/>
      <c r="F107" s="12"/>
      <c r="G107" s="11"/>
      <c r="H107" s="11"/>
      <c r="I107" s="11"/>
      <c r="J107" s="11"/>
      <c r="K107" s="11"/>
      <c r="L107" s="11"/>
      <c r="M107" s="11"/>
      <c r="N107" s="11"/>
      <c r="O107" s="11"/>
      <c r="P107" s="11"/>
      <c r="Q107" s="11"/>
      <c r="R107" s="11"/>
      <c r="S107" s="11"/>
    </row>
    <row r="108" spans="2:19" x14ac:dyDescent="0.25">
      <c r="B108" s="11"/>
      <c r="C108" s="12"/>
      <c r="D108" s="12"/>
      <c r="E108" s="29"/>
      <c r="F108" s="12"/>
      <c r="G108" s="11"/>
      <c r="H108" s="11"/>
      <c r="I108" s="11"/>
      <c r="J108" s="11"/>
      <c r="K108" s="11"/>
      <c r="L108" s="11"/>
      <c r="M108" s="11"/>
      <c r="N108" s="11"/>
      <c r="O108" s="11"/>
      <c r="P108" s="11"/>
      <c r="Q108" s="11"/>
      <c r="R108" s="11"/>
      <c r="S108" s="11"/>
    </row>
    <row r="109" spans="2:19" x14ac:dyDescent="0.25">
      <c r="B109" s="11"/>
      <c r="C109" s="12"/>
      <c r="D109" s="12"/>
      <c r="E109" s="29"/>
      <c r="F109" s="12"/>
      <c r="G109" s="11"/>
      <c r="H109" s="11"/>
      <c r="I109" s="11"/>
      <c r="J109" s="11"/>
      <c r="K109" s="11"/>
      <c r="L109" s="11"/>
      <c r="M109" s="11"/>
      <c r="N109" s="11"/>
      <c r="O109" s="11"/>
      <c r="P109" s="11"/>
      <c r="Q109" s="11"/>
      <c r="R109" s="11"/>
      <c r="S109" s="11"/>
    </row>
    <row r="110" spans="2:19" x14ac:dyDescent="0.25">
      <c r="B110" s="11"/>
      <c r="C110" s="12"/>
      <c r="D110" s="12"/>
      <c r="E110" s="29"/>
      <c r="F110" s="12"/>
      <c r="G110" s="11"/>
      <c r="H110" s="11"/>
      <c r="I110" s="11"/>
      <c r="J110" s="11"/>
      <c r="K110" s="11"/>
      <c r="L110" s="11"/>
      <c r="M110" s="11"/>
      <c r="N110" s="11"/>
      <c r="O110" s="11"/>
      <c r="P110" s="11"/>
      <c r="Q110" s="11"/>
      <c r="R110" s="11"/>
      <c r="S110" s="11"/>
    </row>
    <row r="111" spans="2:19" x14ac:dyDescent="0.25">
      <c r="B111" s="11"/>
      <c r="C111" s="12"/>
      <c r="D111" s="12"/>
      <c r="E111" s="29"/>
      <c r="F111" s="12"/>
      <c r="G111" s="11"/>
      <c r="H111" s="11"/>
      <c r="I111" s="11"/>
      <c r="J111" s="11"/>
      <c r="K111" s="11"/>
      <c r="L111" s="11"/>
      <c r="M111" s="11"/>
      <c r="N111" s="11"/>
      <c r="O111" s="11"/>
      <c r="P111" s="11"/>
      <c r="Q111" s="11"/>
      <c r="R111" s="11"/>
      <c r="S111" s="11"/>
    </row>
    <row r="112" spans="2:19" x14ac:dyDescent="0.25">
      <c r="B112" s="11"/>
      <c r="C112" s="12"/>
      <c r="D112" s="12"/>
      <c r="E112" s="29"/>
      <c r="F112" s="12"/>
      <c r="G112" s="11"/>
      <c r="H112" s="11"/>
      <c r="I112" s="11"/>
      <c r="J112" s="11"/>
      <c r="K112" s="11"/>
      <c r="L112" s="11"/>
      <c r="M112" s="11"/>
      <c r="N112" s="11"/>
      <c r="O112" s="11"/>
      <c r="P112" s="11"/>
      <c r="Q112" s="11"/>
      <c r="R112" s="11"/>
      <c r="S112" s="11"/>
    </row>
    <row r="113" spans="2:19" x14ac:dyDescent="0.25">
      <c r="B113" s="11"/>
      <c r="C113" s="12"/>
      <c r="D113" s="12"/>
      <c r="E113" s="29"/>
      <c r="F113" s="12"/>
      <c r="G113" s="11"/>
      <c r="H113" s="11"/>
      <c r="I113" s="11"/>
      <c r="J113" s="11"/>
      <c r="K113" s="11"/>
      <c r="L113" s="11"/>
      <c r="M113" s="11"/>
      <c r="N113" s="11"/>
      <c r="O113" s="11"/>
      <c r="P113" s="11"/>
      <c r="Q113" s="11"/>
      <c r="R113" s="11"/>
      <c r="S113" s="11"/>
    </row>
    <row r="114" spans="2:19" x14ac:dyDescent="0.25">
      <c r="B114" s="11"/>
      <c r="C114" s="12"/>
      <c r="D114" s="12"/>
      <c r="E114" s="29"/>
      <c r="F114" s="12"/>
      <c r="G114" s="11"/>
      <c r="H114" s="11"/>
      <c r="I114" s="11"/>
      <c r="J114" s="11"/>
      <c r="K114" s="11"/>
      <c r="L114" s="11"/>
      <c r="M114" s="11"/>
      <c r="N114" s="11"/>
      <c r="O114" s="11"/>
      <c r="P114" s="11"/>
      <c r="Q114" s="11"/>
      <c r="R114" s="11"/>
      <c r="S114" s="11"/>
    </row>
    <row r="115" spans="2:19" x14ac:dyDescent="0.25">
      <c r="B115" s="11"/>
      <c r="C115" s="12"/>
      <c r="D115" s="12"/>
      <c r="E115" s="29"/>
      <c r="F115" s="12"/>
      <c r="G115" s="11"/>
      <c r="H115" s="11"/>
      <c r="I115" s="11"/>
      <c r="J115" s="11"/>
      <c r="K115" s="11"/>
      <c r="L115" s="11"/>
      <c r="M115" s="11"/>
      <c r="N115" s="11"/>
      <c r="O115" s="11"/>
      <c r="P115" s="11"/>
      <c r="Q115" s="11"/>
      <c r="R115" s="11"/>
      <c r="S115" s="11"/>
    </row>
    <row r="116" spans="2:19" x14ac:dyDescent="0.25">
      <c r="B116" s="11"/>
      <c r="C116" s="12"/>
      <c r="D116" s="12"/>
      <c r="E116" s="29"/>
      <c r="F116" s="12"/>
      <c r="G116" s="11"/>
      <c r="H116" s="11"/>
      <c r="I116" s="11"/>
      <c r="J116" s="11"/>
      <c r="K116" s="11"/>
      <c r="L116" s="11"/>
      <c r="M116" s="11"/>
      <c r="N116" s="11"/>
      <c r="O116" s="11"/>
      <c r="P116" s="11"/>
      <c r="Q116" s="11"/>
      <c r="R116" s="11"/>
      <c r="S116" s="11"/>
    </row>
    <row r="117" spans="2:19" x14ac:dyDescent="0.25">
      <c r="B117" s="11"/>
      <c r="C117" s="12"/>
      <c r="D117" s="12"/>
      <c r="E117" s="29"/>
      <c r="F117" s="12"/>
      <c r="G117" s="11"/>
      <c r="H117" s="11"/>
      <c r="I117" s="11"/>
      <c r="J117" s="11"/>
      <c r="K117" s="11"/>
      <c r="L117" s="11"/>
      <c r="M117" s="11"/>
      <c r="N117" s="11"/>
      <c r="O117" s="11"/>
      <c r="P117" s="11"/>
      <c r="Q117" s="11"/>
      <c r="R117" s="11"/>
      <c r="S117" s="11"/>
    </row>
    <row r="118" spans="2:19" x14ac:dyDescent="0.25">
      <c r="B118" s="11"/>
      <c r="C118" s="12"/>
      <c r="D118" s="12"/>
      <c r="E118" s="29"/>
      <c r="F118" s="12"/>
      <c r="G118" s="11"/>
      <c r="H118" s="11"/>
      <c r="I118" s="11"/>
      <c r="J118" s="11"/>
      <c r="K118" s="11"/>
      <c r="L118" s="11"/>
      <c r="M118" s="11"/>
      <c r="N118" s="11"/>
      <c r="O118" s="11"/>
      <c r="P118" s="11"/>
      <c r="Q118" s="11"/>
      <c r="R118" s="11"/>
      <c r="S118" s="11"/>
    </row>
    <row r="119" spans="2:19" x14ac:dyDescent="0.25">
      <c r="B119" s="11"/>
      <c r="C119" s="12"/>
      <c r="D119" s="12"/>
      <c r="E119" s="29"/>
      <c r="F119" s="12"/>
      <c r="G119" s="11"/>
      <c r="H119" s="11"/>
      <c r="I119" s="11"/>
      <c r="J119" s="11"/>
      <c r="K119" s="11"/>
      <c r="L119" s="11"/>
      <c r="M119" s="11"/>
      <c r="N119" s="11"/>
      <c r="O119" s="11"/>
      <c r="P119" s="11"/>
      <c r="Q119" s="11"/>
      <c r="R119" s="11"/>
      <c r="S119" s="11"/>
    </row>
    <row r="120" spans="2:19" x14ac:dyDescent="0.25">
      <c r="B120" s="11"/>
      <c r="C120" s="12"/>
      <c r="D120" s="12"/>
      <c r="E120" s="29"/>
      <c r="F120" s="12"/>
      <c r="G120" s="11"/>
      <c r="H120" s="11"/>
      <c r="I120" s="11"/>
      <c r="J120" s="11"/>
      <c r="K120" s="11"/>
      <c r="L120" s="11"/>
      <c r="M120" s="11"/>
      <c r="N120" s="11"/>
      <c r="O120" s="11"/>
      <c r="P120" s="11"/>
      <c r="Q120" s="11"/>
      <c r="R120" s="11"/>
      <c r="S120" s="11"/>
    </row>
    <row r="121" spans="2:19" x14ac:dyDescent="0.25">
      <c r="B121" s="11"/>
      <c r="C121" s="12"/>
      <c r="D121" s="12"/>
      <c r="E121" s="29"/>
      <c r="F121" s="12"/>
      <c r="G121" s="11"/>
      <c r="H121" s="11"/>
      <c r="I121" s="11"/>
      <c r="J121" s="11"/>
      <c r="K121" s="11"/>
      <c r="L121" s="11"/>
      <c r="M121" s="11"/>
      <c r="N121" s="11"/>
      <c r="O121" s="11"/>
      <c r="P121" s="11"/>
      <c r="Q121" s="11"/>
      <c r="R121" s="11"/>
      <c r="S121" s="11"/>
    </row>
    <row r="122" spans="2:19" x14ac:dyDescent="0.25">
      <c r="B122" s="11"/>
      <c r="C122" s="12"/>
      <c r="D122" s="12"/>
      <c r="E122" s="29"/>
      <c r="F122" s="12"/>
      <c r="G122" s="11"/>
      <c r="H122" s="11"/>
      <c r="I122" s="11"/>
      <c r="J122" s="11"/>
      <c r="K122" s="11"/>
      <c r="L122" s="11"/>
      <c r="M122" s="11"/>
      <c r="N122" s="11"/>
      <c r="O122" s="11"/>
      <c r="P122" s="11"/>
      <c r="Q122" s="11"/>
      <c r="R122" s="11"/>
      <c r="S122" s="11"/>
    </row>
    <row r="123" spans="2:19" x14ac:dyDescent="0.25">
      <c r="B123" s="11"/>
      <c r="C123" s="12"/>
      <c r="D123" s="12"/>
      <c r="E123" s="29"/>
      <c r="F123" s="12"/>
      <c r="G123" s="11"/>
      <c r="H123" s="11"/>
      <c r="I123" s="11"/>
      <c r="J123" s="11"/>
      <c r="K123" s="11"/>
      <c r="L123" s="11"/>
      <c r="M123" s="11"/>
      <c r="N123" s="11"/>
      <c r="O123" s="11"/>
      <c r="P123" s="11"/>
      <c r="Q123" s="11"/>
      <c r="R123" s="11"/>
      <c r="S123" s="11"/>
    </row>
    <row r="124" spans="2:19" x14ac:dyDescent="0.25">
      <c r="B124" s="11"/>
      <c r="C124" s="12"/>
      <c r="D124" s="12"/>
      <c r="E124" s="29"/>
      <c r="F124" s="12"/>
      <c r="G124" s="11"/>
      <c r="H124" s="11"/>
      <c r="I124" s="11"/>
      <c r="J124" s="11"/>
      <c r="K124" s="11"/>
      <c r="L124" s="11"/>
      <c r="M124" s="11"/>
      <c r="N124" s="11"/>
      <c r="O124" s="11"/>
      <c r="P124" s="11"/>
      <c r="Q124" s="11"/>
      <c r="R124" s="11"/>
      <c r="S124" s="11"/>
    </row>
    <row r="125" spans="2:19" x14ac:dyDescent="0.25">
      <c r="B125" s="11"/>
      <c r="C125" s="12"/>
      <c r="D125" s="12"/>
      <c r="E125" s="29"/>
      <c r="F125" s="12"/>
      <c r="G125" s="11"/>
      <c r="H125" s="11"/>
      <c r="I125" s="11"/>
      <c r="J125" s="11"/>
      <c r="K125" s="11"/>
      <c r="L125" s="11"/>
      <c r="M125" s="11"/>
      <c r="N125" s="11"/>
      <c r="O125" s="11"/>
      <c r="P125" s="11"/>
      <c r="Q125" s="11"/>
      <c r="R125" s="11"/>
      <c r="S125" s="11"/>
    </row>
    <row r="126" spans="2:19" x14ac:dyDescent="0.25">
      <c r="B126" s="11"/>
      <c r="C126" s="12"/>
      <c r="D126" s="12"/>
      <c r="E126" s="29"/>
      <c r="F126" s="12"/>
      <c r="G126" s="11"/>
      <c r="H126" s="11"/>
      <c r="I126" s="11"/>
      <c r="J126" s="11"/>
      <c r="K126" s="11"/>
      <c r="L126" s="11"/>
      <c r="M126" s="11"/>
      <c r="N126" s="11"/>
      <c r="O126" s="11"/>
      <c r="P126" s="11"/>
      <c r="Q126" s="11"/>
      <c r="R126" s="11"/>
      <c r="S126" s="11"/>
    </row>
    <row r="127" spans="2:19" x14ac:dyDescent="0.25">
      <c r="B127" s="11"/>
      <c r="C127" s="12"/>
      <c r="D127" s="12"/>
      <c r="E127" s="29"/>
      <c r="F127" s="12"/>
      <c r="G127" s="11"/>
      <c r="H127" s="11"/>
      <c r="I127" s="11"/>
      <c r="J127" s="11"/>
      <c r="K127" s="11"/>
      <c r="L127" s="11"/>
      <c r="M127" s="11"/>
      <c r="N127" s="11"/>
      <c r="O127" s="11"/>
      <c r="P127" s="11"/>
      <c r="Q127" s="11"/>
      <c r="R127" s="11"/>
      <c r="S127" s="11"/>
    </row>
    <row r="128" spans="2:19" x14ac:dyDescent="0.25">
      <c r="B128" s="11"/>
      <c r="C128" s="12"/>
      <c r="D128" s="12"/>
      <c r="E128" s="29"/>
      <c r="F128" s="12"/>
      <c r="G128" s="11"/>
      <c r="H128" s="11"/>
      <c r="I128" s="11"/>
      <c r="J128" s="11"/>
      <c r="K128" s="11"/>
      <c r="L128" s="11"/>
      <c r="M128" s="11"/>
      <c r="N128" s="11"/>
      <c r="O128" s="11"/>
      <c r="P128" s="11"/>
      <c r="Q128" s="11"/>
      <c r="R128" s="11"/>
      <c r="S128" s="11"/>
    </row>
    <row r="129" spans="2:19" x14ac:dyDescent="0.25">
      <c r="B129" s="11"/>
      <c r="C129" s="12"/>
      <c r="D129" s="12"/>
      <c r="E129" s="29"/>
      <c r="F129" s="12"/>
      <c r="G129" s="11"/>
      <c r="H129" s="11"/>
      <c r="I129" s="11"/>
      <c r="J129" s="11"/>
      <c r="K129" s="11"/>
      <c r="L129" s="11"/>
      <c r="M129" s="11"/>
      <c r="N129" s="11"/>
      <c r="O129" s="11"/>
      <c r="P129" s="11"/>
      <c r="Q129" s="11"/>
      <c r="R129" s="11"/>
      <c r="S129" s="11"/>
    </row>
    <row r="130" spans="2:19" x14ac:dyDescent="0.25">
      <c r="B130" s="11"/>
      <c r="C130" s="12"/>
      <c r="D130" s="12"/>
      <c r="E130" s="29"/>
      <c r="F130" s="12"/>
      <c r="G130" s="11"/>
      <c r="H130" s="11"/>
      <c r="I130" s="11"/>
      <c r="J130" s="11"/>
      <c r="K130" s="11"/>
      <c r="L130" s="11"/>
      <c r="M130" s="11"/>
      <c r="N130" s="11"/>
      <c r="O130" s="11"/>
      <c r="P130" s="11"/>
      <c r="Q130" s="11"/>
      <c r="R130" s="11"/>
      <c r="S130" s="11"/>
    </row>
    <row r="131" spans="2:19" x14ac:dyDescent="0.25">
      <c r="B131" s="11"/>
      <c r="C131" s="12"/>
      <c r="D131" s="12"/>
      <c r="E131" s="29"/>
      <c r="F131" s="12"/>
      <c r="G131" s="11"/>
      <c r="H131" s="11"/>
      <c r="I131" s="11"/>
      <c r="J131" s="11"/>
      <c r="K131" s="11"/>
      <c r="L131" s="11"/>
      <c r="M131" s="11"/>
      <c r="N131" s="11"/>
      <c r="O131" s="11"/>
      <c r="P131" s="11"/>
      <c r="Q131" s="11"/>
      <c r="R131" s="11"/>
      <c r="S131" s="11"/>
    </row>
    <row r="132" spans="2:19" x14ac:dyDescent="0.25">
      <c r="B132" s="11"/>
      <c r="C132" s="12"/>
      <c r="D132" s="12"/>
      <c r="E132" s="29"/>
      <c r="F132" s="12"/>
      <c r="G132" s="11"/>
      <c r="H132" s="11"/>
      <c r="I132" s="11"/>
      <c r="J132" s="11"/>
      <c r="K132" s="11"/>
      <c r="L132" s="11"/>
      <c r="M132" s="11"/>
      <c r="N132" s="11"/>
      <c r="O132" s="11"/>
      <c r="P132" s="11"/>
      <c r="Q132" s="11"/>
      <c r="R132" s="11"/>
      <c r="S132" s="11"/>
    </row>
    <row r="133" spans="2:19" x14ac:dyDescent="0.25">
      <c r="B133" s="11"/>
      <c r="C133" s="12"/>
      <c r="D133" s="12"/>
      <c r="E133" s="29"/>
      <c r="F133" s="12"/>
      <c r="G133" s="11"/>
      <c r="H133" s="11"/>
      <c r="I133" s="11"/>
      <c r="J133" s="11"/>
      <c r="K133" s="11"/>
      <c r="L133" s="11"/>
      <c r="M133" s="11"/>
      <c r="N133" s="11"/>
      <c r="O133" s="11"/>
      <c r="P133" s="11"/>
      <c r="Q133" s="11"/>
      <c r="R133" s="11"/>
      <c r="S133" s="11"/>
    </row>
    <row r="134" spans="2:19" x14ac:dyDescent="0.25">
      <c r="B134" s="11"/>
      <c r="C134" s="12"/>
      <c r="D134" s="12"/>
      <c r="E134" s="29"/>
      <c r="F134" s="12"/>
      <c r="G134" s="11"/>
      <c r="H134" s="11"/>
      <c r="I134" s="11"/>
      <c r="J134" s="11"/>
      <c r="K134" s="11"/>
      <c r="L134" s="11"/>
      <c r="M134" s="11"/>
      <c r="N134" s="11"/>
      <c r="O134" s="11"/>
      <c r="P134" s="11"/>
      <c r="Q134" s="11"/>
      <c r="R134" s="11"/>
      <c r="S134" s="11"/>
    </row>
    <row r="135" spans="2:19" x14ac:dyDescent="0.25">
      <c r="B135" s="11"/>
      <c r="C135" s="12"/>
      <c r="D135" s="12"/>
      <c r="E135" s="29"/>
      <c r="F135" s="12"/>
      <c r="G135" s="11"/>
      <c r="H135" s="11"/>
      <c r="I135" s="11"/>
      <c r="J135" s="11"/>
      <c r="K135" s="11"/>
      <c r="L135" s="11"/>
      <c r="M135" s="11"/>
      <c r="N135" s="11"/>
      <c r="O135" s="11"/>
      <c r="P135" s="11"/>
      <c r="Q135" s="11"/>
      <c r="R135" s="11"/>
      <c r="S135" s="11"/>
    </row>
    <row r="136" spans="2:19" x14ac:dyDescent="0.25">
      <c r="B136" s="11"/>
      <c r="C136" s="12"/>
      <c r="D136" s="12"/>
      <c r="E136" s="29"/>
      <c r="F136" s="12"/>
      <c r="G136" s="11"/>
      <c r="H136" s="11"/>
      <c r="I136" s="11"/>
      <c r="J136" s="11"/>
      <c r="K136" s="11"/>
      <c r="L136" s="11"/>
      <c r="M136" s="11"/>
      <c r="N136" s="11"/>
      <c r="O136" s="11"/>
      <c r="P136" s="11"/>
      <c r="Q136" s="11"/>
      <c r="R136" s="11"/>
      <c r="S136" s="11"/>
    </row>
    <row r="137" spans="2:19" x14ac:dyDescent="0.25">
      <c r="B137" s="11"/>
      <c r="C137" s="12"/>
      <c r="D137" s="12"/>
      <c r="E137" s="29"/>
      <c r="F137" s="12"/>
      <c r="G137" s="11"/>
      <c r="H137" s="11"/>
      <c r="I137" s="11"/>
      <c r="J137" s="11"/>
      <c r="K137" s="11"/>
      <c r="L137" s="11"/>
      <c r="M137" s="11"/>
      <c r="N137" s="11"/>
      <c r="O137" s="11"/>
      <c r="P137" s="11"/>
      <c r="Q137" s="11"/>
      <c r="R137" s="11"/>
      <c r="S137" s="11"/>
    </row>
    <row r="138" spans="2:19" x14ac:dyDescent="0.25">
      <c r="B138" s="11"/>
      <c r="C138" s="12"/>
      <c r="D138" s="12"/>
      <c r="E138" s="29"/>
      <c r="F138" s="12"/>
      <c r="G138" s="11"/>
      <c r="H138" s="11"/>
      <c r="I138" s="11"/>
      <c r="J138" s="11"/>
      <c r="K138" s="11"/>
      <c r="L138" s="11"/>
      <c r="M138" s="11"/>
      <c r="N138" s="11"/>
      <c r="O138" s="11"/>
      <c r="P138" s="11"/>
      <c r="Q138" s="11"/>
      <c r="R138" s="11"/>
      <c r="S138" s="11"/>
    </row>
    <row r="139" spans="2:19" x14ac:dyDescent="0.25">
      <c r="B139" s="11"/>
      <c r="C139" s="12"/>
      <c r="D139" s="12"/>
      <c r="E139" s="29"/>
      <c r="F139" s="12"/>
      <c r="G139" s="11"/>
      <c r="H139" s="11"/>
      <c r="I139" s="11"/>
      <c r="J139" s="11"/>
      <c r="K139" s="11"/>
      <c r="L139" s="11"/>
      <c r="M139" s="11"/>
      <c r="N139" s="11"/>
      <c r="O139" s="11"/>
      <c r="P139" s="11"/>
      <c r="Q139" s="11"/>
      <c r="R139" s="11"/>
      <c r="S139" s="11"/>
    </row>
    <row r="140" spans="2:19" x14ac:dyDescent="0.25">
      <c r="B140" s="11"/>
      <c r="C140" s="12"/>
      <c r="D140" s="12"/>
      <c r="E140" s="29"/>
      <c r="F140" s="12"/>
      <c r="G140" s="11"/>
      <c r="H140" s="11"/>
      <c r="I140" s="11"/>
      <c r="J140" s="11"/>
      <c r="K140" s="11"/>
      <c r="L140" s="11"/>
      <c r="M140" s="11"/>
      <c r="N140" s="11"/>
      <c r="O140" s="11"/>
      <c r="P140" s="11"/>
      <c r="Q140" s="11"/>
      <c r="R140" s="11"/>
      <c r="S140" s="11"/>
    </row>
    <row r="141" spans="2:19" x14ac:dyDescent="0.25">
      <c r="B141" s="11"/>
      <c r="C141" s="12"/>
      <c r="D141" s="12"/>
      <c r="E141" s="29"/>
      <c r="F141" s="12"/>
      <c r="G141" s="11"/>
      <c r="H141" s="11"/>
      <c r="I141" s="11"/>
      <c r="J141" s="11"/>
      <c r="K141" s="11"/>
      <c r="L141" s="11"/>
      <c r="M141" s="11"/>
      <c r="N141" s="11"/>
      <c r="O141" s="11"/>
      <c r="P141" s="11"/>
      <c r="Q141" s="11"/>
      <c r="R141" s="11"/>
      <c r="S141" s="11"/>
    </row>
    <row r="142" spans="2:19" x14ac:dyDescent="0.25">
      <c r="B142" s="11"/>
      <c r="C142" s="12"/>
      <c r="D142" s="12"/>
      <c r="E142" s="29"/>
      <c r="F142" s="12"/>
      <c r="G142" s="11"/>
      <c r="H142" s="11"/>
      <c r="I142" s="11"/>
      <c r="J142" s="11"/>
      <c r="K142" s="11"/>
      <c r="L142" s="11"/>
      <c r="M142" s="11"/>
      <c r="N142" s="11"/>
      <c r="O142" s="11"/>
      <c r="P142" s="11"/>
      <c r="Q142" s="11"/>
      <c r="R142" s="11"/>
      <c r="S142" s="11"/>
    </row>
    <row r="143" spans="2:19" x14ac:dyDescent="0.25">
      <c r="B143" s="11"/>
      <c r="C143" s="12"/>
      <c r="D143" s="12"/>
      <c r="E143" s="29"/>
      <c r="F143" s="12"/>
      <c r="G143" s="11"/>
      <c r="H143" s="11"/>
      <c r="I143" s="11"/>
      <c r="J143" s="11"/>
      <c r="K143" s="11"/>
      <c r="L143" s="11"/>
      <c r="M143" s="11"/>
      <c r="N143" s="11"/>
      <c r="O143" s="11"/>
      <c r="P143" s="11"/>
      <c r="Q143" s="11"/>
      <c r="R143" s="11"/>
      <c r="S143" s="11"/>
    </row>
    <row r="144" spans="2:19" x14ac:dyDescent="0.25">
      <c r="B144" s="11"/>
      <c r="C144" s="12"/>
      <c r="D144" s="12"/>
      <c r="E144" s="29"/>
      <c r="F144" s="12"/>
      <c r="G144" s="11"/>
      <c r="H144" s="11"/>
      <c r="I144" s="11"/>
      <c r="J144" s="11"/>
      <c r="K144" s="11"/>
      <c r="L144" s="11"/>
      <c r="M144" s="11"/>
      <c r="N144" s="11"/>
      <c r="O144" s="11"/>
      <c r="P144" s="11"/>
      <c r="Q144" s="11"/>
      <c r="R144" s="11"/>
      <c r="S144" s="11"/>
    </row>
    <row r="145" spans="2:19" x14ac:dyDescent="0.25">
      <c r="B145" s="11"/>
      <c r="C145" s="12"/>
      <c r="D145" s="12"/>
      <c r="E145" s="29"/>
      <c r="F145" s="12"/>
      <c r="G145" s="11"/>
      <c r="H145" s="11"/>
      <c r="I145" s="11"/>
      <c r="J145" s="11"/>
      <c r="K145" s="11"/>
      <c r="L145" s="11"/>
      <c r="M145" s="11"/>
      <c r="N145" s="11"/>
      <c r="O145" s="11"/>
      <c r="P145" s="11"/>
      <c r="Q145" s="11"/>
      <c r="R145" s="11"/>
      <c r="S145" s="11"/>
    </row>
    <row r="146" spans="2:19" x14ac:dyDescent="0.25">
      <c r="B146" s="11"/>
      <c r="C146" s="12"/>
      <c r="D146" s="12"/>
      <c r="E146" s="29"/>
      <c r="F146" s="12"/>
      <c r="G146" s="11"/>
      <c r="H146" s="11"/>
      <c r="I146" s="11"/>
      <c r="J146" s="11"/>
      <c r="K146" s="11"/>
      <c r="L146" s="11"/>
      <c r="M146" s="11"/>
      <c r="N146" s="11"/>
      <c r="O146" s="11"/>
      <c r="P146" s="11"/>
      <c r="Q146" s="11"/>
      <c r="R146" s="11"/>
      <c r="S146" s="11"/>
    </row>
    <row r="147" spans="2:19" x14ac:dyDescent="0.25">
      <c r="B147" s="11"/>
      <c r="C147" s="12"/>
      <c r="D147" s="12"/>
      <c r="E147" s="29"/>
      <c r="F147" s="12"/>
      <c r="G147" s="11"/>
      <c r="H147" s="11"/>
      <c r="I147" s="11"/>
      <c r="J147" s="11"/>
      <c r="K147" s="11"/>
      <c r="L147" s="11"/>
      <c r="M147" s="11"/>
      <c r="N147" s="11"/>
      <c r="O147" s="11"/>
      <c r="P147" s="11"/>
      <c r="Q147" s="11"/>
      <c r="R147" s="11"/>
      <c r="S147" s="11"/>
    </row>
    <row r="148" spans="2:19" x14ac:dyDescent="0.25">
      <c r="B148" s="11"/>
      <c r="C148" s="12"/>
      <c r="D148" s="12"/>
      <c r="E148" s="29"/>
      <c r="F148" s="12"/>
      <c r="G148" s="11"/>
      <c r="H148" s="11"/>
      <c r="I148" s="11"/>
      <c r="J148" s="11"/>
      <c r="K148" s="11"/>
      <c r="L148" s="11"/>
      <c r="M148" s="11"/>
      <c r="N148" s="11"/>
      <c r="O148" s="11"/>
      <c r="P148" s="11"/>
      <c r="Q148" s="11"/>
      <c r="R148" s="11"/>
      <c r="S148" s="11"/>
    </row>
    <row r="149" spans="2:19" x14ac:dyDescent="0.25">
      <c r="B149" s="11"/>
      <c r="C149" s="12"/>
      <c r="D149" s="12"/>
      <c r="E149" s="29"/>
      <c r="F149" s="12"/>
      <c r="G149" s="11"/>
      <c r="H149" s="11"/>
      <c r="I149" s="11"/>
      <c r="J149" s="11"/>
      <c r="K149" s="11"/>
      <c r="L149" s="11"/>
      <c r="M149" s="11"/>
      <c r="N149" s="11"/>
      <c r="O149" s="11"/>
      <c r="P149" s="11"/>
      <c r="Q149" s="11"/>
      <c r="R149" s="11"/>
      <c r="S149" s="11"/>
    </row>
    <row r="150" spans="2:19" x14ac:dyDescent="0.25">
      <c r="B150" s="11"/>
      <c r="C150" s="12"/>
      <c r="D150" s="12"/>
      <c r="E150" s="29"/>
      <c r="F150" s="12"/>
      <c r="G150" s="11"/>
      <c r="H150" s="11"/>
      <c r="I150" s="11"/>
      <c r="J150" s="11"/>
      <c r="K150" s="11"/>
      <c r="L150" s="11"/>
      <c r="M150" s="11"/>
      <c r="N150" s="11"/>
      <c r="O150" s="11"/>
      <c r="P150" s="11"/>
      <c r="Q150" s="11"/>
      <c r="R150" s="11"/>
      <c r="S150" s="11"/>
    </row>
    <row r="151" spans="2:19" x14ac:dyDescent="0.25">
      <c r="B151" s="11"/>
      <c r="C151" s="12"/>
      <c r="D151" s="12"/>
      <c r="E151" s="29"/>
      <c r="F151" s="12"/>
      <c r="G151" s="11"/>
      <c r="H151" s="11"/>
      <c r="I151" s="11"/>
      <c r="J151" s="11"/>
      <c r="K151" s="11"/>
      <c r="L151" s="11"/>
      <c r="M151" s="11"/>
      <c r="N151" s="11"/>
      <c r="O151" s="11"/>
      <c r="P151" s="11"/>
      <c r="Q151" s="11"/>
      <c r="R151" s="11"/>
      <c r="S151" s="11"/>
    </row>
    <row r="152" spans="2:19" x14ac:dyDescent="0.25">
      <c r="B152" s="11"/>
      <c r="C152" s="12"/>
      <c r="D152" s="12"/>
      <c r="E152" s="29"/>
      <c r="F152" s="12"/>
      <c r="G152" s="11"/>
      <c r="H152" s="11"/>
      <c r="I152" s="11"/>
      <c r="J152" s="11"/>
      <c r="K152" s="11"/>
      <c r="L152" s="11"/>
      <c r="M152" s="11"/>
      <c r="N152" s="11"/>
      <c r="O152" s="11"/>
      <c r="P152" s="11"/>
      <c r="Q152" s="11"/>
      <c r="R152" s="11"/>
      <c r="S152" s="11"/>
    </row>
    <row r="153" spans="2:19" x14ac:dyDescent="0.25">
      <c r="B153" s="11"/>
      <c r="C153" s="12"/>
      <c r="D153" s="12"/>
      <c r="E153" s="29"/>
      <c r="F153" s="12"/>
      <c r="G153" s="11"/>
      <c r="H153" s="11"/>
      <c r="I153" s="11"/>
      <c r="J153" s="11"/>
      <c r="K153" s="11"/>
      <c r="L153" s="11"/>
      <c r="M153" s="11"/>
      <c r="N153" s="11"/>
      <c r="O153" s="11"/>
      <c r="P153" s="11"/>
      <c r="Q153" s="11"/>
      <c r="R153" s="11"/>
      <c r="S153" s="11"/>
    </row>
    <row r="154" spans="2:19" x14ac:dyDescent="0.25">
      <c r="B154" s="11"/>
      <c r="C154" s="12"/>
      <c r="D154" s="12"/>
      <c r="E154" s="29"/>
      <c r="F154" s="12"/>
      <c r="G154" s="11"/>
      <c r="H154" s="11"/>
      <c r="I154" s="11"/>
      <c r="J154" s="11"/>
      <c r="K154" s="11"/>
      <c r="L154" s="11"/>
      <c r="M154" s="11"/>
      <c r="N154" s="11"/>
      <c r="O154" s="11"/>
      <c r="P154" s="11"/>
      <c r="Q154" s="11"/>
      <c r="R154" s="11"/>
      <c r="S154" s="11"/>
    </row>
    <row r="155" spans="2:19" x14ac:dyDescent="0.25">
      <c r="B155" s="11"/>
      <c r="C155" s="12"/>
      <c r="D155" s="12"/>
      <c r="E155" s="29"/>
      <c r="F155" s="12"/>
      <c r="G155" s="11"/>
      <c r="H155" s="11"/>
      <c r="I155" s="11"/>
      <c r="J155" s="11"/>
      <c r="K155" s="11"/>
      <c r="L155" s="11"/>
      <c r="M155" s="11"/>
      <c r="N155" s="11"/>
      <c r="O155" s="11"/>
      <c r="P155" s="11"/>
      <c r="Q155" s="11"/>
      <c r="R155" s="11"/>
      <c r="S155" s="11"/>
    </row>
    <row r="156" spans="2:19" x14ac:dyDescent="0.25">
      <c r="B156" s="11"/>
      <c r="C156" s="12"/>
      <c r="D156" s="12"/>
      <c r="E156" s="29"/>
      <c r="F156" s="12"/>
      <c r="G156" s="11"/>
      <c r="H156" s="11"/>
      <c r="I156" s="11"/>
      <c r="J156" s="11"/>
      <c r="K156" s="11"/>
      <c r="L156" s="11"/>
      <c r="M156" s="11"/>
      <c r="N156" s="11"/>
      <c r="O156" s="11"/>
      <c r="P156" s="11"/>
      <c r="Q156" s="11"/>
      <c r="R156" s="11"/>
      <c r="S156" s="11"/>
    </row>
    <row r="157" spans="2:19" x14ac:dyDescent="0.25">
      <c r="B157" s="11"/>
      <c r="C157" s="12"/>
      <c r="D157" s="12"/>
      <c r="E157" s="29"/>
      <c r="F157" s="12"/>
      <c r="G157" s="11"/>
      <c r="H157" s="11"/>
      <c r="I157" s="11"/>
      <c r="J157" s="11"/>
      <c r="K157" s="11"/>
      <c r="L157" s="11"/>
      <c r="M157" s="11"/>
      <c r="N157" s="11"/>
      <c r="O157" s="11"/>
      <c r="P157" s="11"/>
      <c r="Q157" s="11"/>
      <c r="R157" s="11"/>
      <c r="S157" s="11"/>
    </row>
    <row r="158" spans="2:19" x14ac:dyDescent="0.25">
      <c r="B158" s="11"/>
      <c r="C158" s="12"/>
      <c r="D158" s="12"/>
      <c r="E158" s="29"/>
      <c r="F158" s="12"/>
      <c r="G158" s="11"/>
      <c r="H158" s="11"/>
      <c r="I158" s="11"/>
      <c r="J158" s="11"/>
      <c r="K158" s="11"/>
      <c r="L158" s="11"/>
      <c r="M158" s="11"/>
      <c r="N158" s="11"/>
      <c r="O158" s="11"/>
      <c r="P158" s="11"/>
      <c r="Q158" s="11"/>
      <c r="R158" s="11"/>
      <c r="S158" s="11"/>
    </row>
    <row r="159" spans="2:19" x14ac:dyDescent="0.25">
      <c r="B159" s="11"/>
      <c r="C159" s="12"/>
      <c r="D159" s="12"/>
      <c r="E159" s="29"/>
      <c r="F159" s="12"/>
      <c r="G159" s="11"/>
      <c r="H159" s="11"/>
      <c r="I159" s="11"/>
      <c r="J159" s="11"/>
      <c r="K159" s="11"/>
      <c r="L159" s="11"/>
      <c r="M159" s="11"/>
      <c r="N159" s="11"/>
      <c r="O159" s="11"/>
      <c r="P159" s="11"/>
      <c r="Q159" s="11"/>
      <c r="R159" s="11"/>
      <c r="S159" s="11"/>
    </row>
    <row r="160" spans="2:19" x14ac:dyDescent="0.25">
      <c r="B160" s="11"/>
      <c r="C160" s="12"/>
      <c r="D160" s="12"/>
      <c r="E160" s="29"/>
      <c r="F160" s="12"/>
      <c r="G160" s="11"/>
      <c r="H160" s="11"/>
      <c r="I160" s="11"/>
      <c r="J160" s="11"/>
      <c r="K160" s="11"/>
      <c r="L160" s="11"/>
      <c r="M160" s="11"/>
      <c r="N160" s="11"/>
      <c r="O160" s="11"/>
      <c r="P160" s="11"/>
      <c r="Q160" s="11"/>
      <c r="R160" s="11"/>
      <c r="S160" s="11"/>
    </row>
    <row r="161" spans="2:19" x14ac:dyDescent="0.25">
      <c r="B161" s="11"/>
      <c r="C161" s="12"/>
      <c r="D161" s="12"/>
      <c r="E161" s="29"/>
      <c r="F161" s="12"/>
      <c r="G161" s="11"/>
      <c r="H161" s="11"/>
      <c r="I161" s="11"/>
      <c r="J161" s="11"/>
      <c r="K161" s="11"/>
      <c r="L161" s="11"/>
      <c r="M161" s="11"/>
      <c r="N161" s="11"/>
      <c r="O161" s="11"/>
      <c r="P161" s="11"/>
      <c r="Q161" s="11"/>
      <c r="R161" s="11"/>
      <c r="S161" s="11"/>
    </row>
    <row r="162" spans="2:19" x14ac:dyDescent="0.25">
      <c r="B162" s="11"/>
      <c r="C162" s="12"/>
      <c r="D162" s="12"/>
      <c r="E162" s="29"/>
      <c r="F162" s="12"/>
      <c r="G162" s="11"/>
      <c r="H162" s="11"/>
      <c r="I162" s="11"/>
      <c r="J162" s="11"/>
      <c r="K162" s="11"/>
      <c r="L162" s="11"/>
      <c r="M162" s="11"/>
      <c r="N162" s="11"/>
      <c r="O162" s="11"/>
      <c r="P162" s="11"/>
      <c r="Q162" s="11"/>
      <c r="R162" s="11"/>
      <c r="S162" s="11"/>
    </row>
    <row r="163" spans="2:19" x14ac:dyDescent="0.25">
      <c r="B163" s="11"/>
      <c r="C163" s="12"/>
      <c r="D163" s="12"/>
      <c r="E163" s="29"/>
      <c r="F163" s="12"/>
      <c r="G163" s="11"/>
      <c r="H163" s="11"/>
      <c r="I163" s="11"/>
      <c r="J163" s="11"/>
      <c r="K163" s="11"/>
      <c r="L163" s="11"/>
      <c r="M163" s="11"/>
      <c r="N163" s="11"/>
      <c r="O163" s="11"/>
      <c r="P163" s="11"/>
      <c r="Q163" s="11"/>
      <c r="R163" s="11"/>
      <c r="S163" s="11"/>
    </row>
  </sheetData>
  <mergeCells count="63">
    <mergeCell ref="P83:R83"/>
    <mergeCell ref="P84:R84"/>
    <mergeCell ref="P85:R85"/>
    <mergeCell ref="P87:R87"/>
    <mergeCell ref="P76:R76"/>
    <mergeCell ref="P79:R79"/>
    <mergeCell ref="P80:R80"/>
    <mergeCell ref="P81:R81"/>
    <mergeCell ref="P82:R82"/>
    <mergeCell ref="L83:N83"/>
    <mergeCell ref="L84:N84"/>
    <mergeCell ref="L85:N85"/>
    <mergeCell ref="L87:N87"/>
    <mergeCell ref="K45:L45"/>
    <mergeCell ref="N45:O45"/>
    <mergeCell ref="L76:N76"/>
    <mergeCell ref="L79:N79"/>
    <mergeCell ref="L80:N80"/>
    <mergeCell ref="L81:N81"/>
    <mergeCell ref="L82:N82"/>
    <mergeCell ref="H21:L21"/>
    <mergeCell ref="N21:S21"/>
    <mergeCell ref="H44:I44"/>
    <mergeCell ref="H47:I47"/>
    <mergeCell ref="H48:I48"/>
    <mergeCell ref="N44:O44"/>
    <mergeCell ref="K44:L44"/>
    <mergeCell ref="K47:L47"/>
    <mergeCell ref="K48:L48"/>
    <mergeCell ref="N53:O53"/>
    <mergeCell ref="H55:I55"/>
    <mergeCell ref="K49:L49"/>
    <mergeCell ref="N47:O47"/>
    <mergeCell ref="N48:O48"/>
    <mergeCell ref="N49:O49"/>
    <mergeCell ref="N50:O50"/>
    <mergeCell ref="H49:I49"/>
    <mergeCell ref="H50:I50"/>
    <mergeCell ref="H51:I51"/>
    <mergeCell ref="H52:I52"/>
    <mergeCell ref="H53:I53"/>
    <mergeCell ref="H83:J83"/>
    <mergeCell ref="H84:J84"/>
    <mergeCell ref="H85:J85"/>
    <mergeCell ref="H87:J87"/>
    <mergeCell ref="H79:J79"/>
    <mergeCell ref="H80:J80"/>
    <mergeCell ref="H81:J81"/>
    <mergeCell ref="H82:J82"/>
    <mergeCell ref="Z76:AE76"/>
    <mergeCell ref="T76:X76"/>
    <mergeCell ref="B15:E17"/>
    <mergeCell ref="B38:E40"/>
    <mergeCell ref="K55:L55"/>
    <mergeCell ref="N55:O55"/>
    <mergeCell ref="B61:E63"/>
    <mergeCell ref="N51:O51"/>
    <mergeCell ref="H76:J76"/>
    <mergeCell ref="K50:L50"/>
    <mergeCell ref="K51:L51"/>
    <mergeCell ref="K52:L52"/>
    <mergeCell ref="K53:L53"/>
    <mergeCell ref="N52:O52"/>
  </mergeCells>
  <conditionalFormatting sqref="C87">
    <cfRule type="cellIs" dxfId="6" priority="2" operator="equal">
      <formula>$C$74</formula>
    </cfRule>
    <cfRule type="cellIs" dxfId="5" priority="14" operator="equal">
      <formula>28766430000</formula>
    </cfRule>
    <cfRule type="cellIs" dxfId="4" priority="15" operator="equal">
      <formula>$C$74</formula>
    </cfRule>
    <cfRule type="cellIs" dxfId="3" priority="22" operator="equal">
      <formula>$C$70</formula>
    </cfRule>
    <cfRule type="cellIs" dxfId="2" priority="23" operator="equal">
      <formula>$C$70</formula>
    </cfRule>
    <cfRule type="cellIs" dxfId="1" priority="24" operator="equal">
      <formula>$C$70</formula>
    </cfRule>
  </conditionalFormatting>
  <conditionalFormatting sqref="N47:O53">
    <cfRule type="cellIs" dxfId="0" priority="1" operator="lessThan">
      <formula>0</formula>
    </cfRule>
  </conditionalFormatting>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86E48DC-6013-4BB5-8B72-973BF17719F7}">
          <x14:formula1>
            <xm:f>'Dropdown Menus Sheet'!$C$10:$C$12</xm:f>
          </x14:formula1>
          <xm:sqref>C68:C69</xm:sqref>
        </x14:dataValidation>
        <x14:dataValidation type="list" allowBlank="1" showInputMessage="1" showErrorMessage="1" xr:uid="{B3355FDF-11BB-47D6-AED5-1BB34F3BFAF5}">
          <x14:formula1>
            <xm:f>'Dropdown Menus Sheet'!$D$10:$D$12</xm:f>
          </x14:formula1>
          <xm:sqref>C72</xm:sqref>
        </x14:dataValidation>
        <x14:dataValidation type="list" allowBlank="1" showInputMessage="1" showErrorMessage="1" xr:uid="{52FFB106-9586-426A-B689-D0B4580EEFBF}">
          <x14:formula1>
            <xm:f>'Dropdown Menus Sheet'!$B$10:$B$11</xm:f>
          </x14:formula1>
          <xm:sqref>C19 C42</xm:sqref>
        </x14:dataValidation>
        <x14:dataValidation type="list" allowBlank="1" showInputMessage="1" showErrorMessage="1" xr:uid="{58ABFEE2-AD78-4370-BC5F-B707C58D997A}">
          <x14:formula1>
            <xm:f>'Dropdown Menus Sheet'!$E$10:$E$12</xm:f>
          </x14:formula1>
          <xm:sqref>C66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86"/>
  <sheetViews>
    <sheetView showGridLines="0" topLeftCell="A19" zoomScale="85" zoomScaleNormal="85" workbookViewId="0">
      <selection activeCell="D26" sqref="D26:L26"/>
    </sheetView>
  </sheetViews>
  <sheetFormatPr defaultRowHeight="12.75" x14ac:dyDescent="0.25"/>
  <cols>
    <col min="1" max="1" width="4.7109375" style="13" customWidth="1"/>
    <col min="2" max="2" width="18.28515625" style="13" customWidth="1"/>
    <col min="3" max="3" width="17" style="13" customWidth="1"/>
    <col min="4" max="4" width="22.42578125" style="13" customWidth="1"/>
    <col min="5" max="5" width="11.85546875" style="14" customWidth="1"/>
    <col min="6" max="6" width="22.42578125" style="14" customWidth="1"/>
    <col min="7" max="7" width="11.85546875" style="13" customWidth="1"/>
    <col min="8" max="8" width="22" style="13" customWidth="1"/>
    <col min="9" max="9" width="16.7109375" style="13" customWidth="1"/>
    <col min="10" max="10" width="23.5703125" style="13" customWidth="1"/>
    <col min="11" max="12" width="11.85546875" style="13" customWidth="1"/>
    <col min="13" max="13" width="27" style="13" customWidth="1"/>
    <col min="14" max="14" width="31" style="13" customWidth="1"/>
    <col min="15" max="15" width="33.85546875" style="13" customWidth="1"/>
    <col min="16" max="16384" width="9.140625" style="13"/>
  </cols>
  <sheetData>
    <row r="1" spans="1:14" s="1" customFormat="1" x14ac:dyDescent="0.2">
      <c r="A1" s="24"/>
      <c r="F1" s="2"/>
      <c r="G1" s="2"/>
    </row>
    <row r="2" spans="1:14" s="22" customFormat="1" x14ac:dyDescent="0.2">
      <c r="A2" s="25"/>
      <c r="B2" s="22" t="s">
        <v>0</v>
      </c>
      <c r="F2" s="23"/>
      <c r="G2" s="23"/>
    </row>
    <row r="3" spans="1:14" s="4" customFormat="1" x14ac:dyDescent="0.2">
      <c r="A3" s="24"/>
      <c r="B3" s="4" t="s">
        <v>3</v>
      </c>
      <c r="C3" s="4" t="s">
        <v>4</v>
      </c>
      <c r="F3" s="10"/>
      <c r="G3" s="10"/>
    </row>
    <row r="4" spans="1:14" s="34" customFormat="1" x14ac:dyDescent="0.2">
      <c r="A4" s="33"/>
      <c r="B4" s="34" t="s">
        <v>99</v>
      </c>
      <c r="F4" s="35"/>
      <c r="G4" s="35"/>
    </row>
    <row r="5" spans="1:14" s="4" customFormat="1" x14ac:dyDescent="0.2">
      <c r="A5" s="24"/>
      <c r="B5" s="4" t="s">
        <v>1</v>
      </c>
      <c r="C5" s="7">
        <f>Cover!B35</f>
        <v>5.2</v>
      </c>
      <c r="F5" s="10"/>
      <c r="G5" s="55"/>
    </row>
    <row r="6" spans="1:14" s="4" customFormat="1" x14ac:dyDescent="0.2">
      <c r="A6" s="24"/>
      <c r="B6" s="4" t="s">
        <v>2</v>
      </c>
      <c r="C6" s="8">
        <f>Cover!B36</f>
        <v>43166</v>
      </c>
      <c r="F6" s="10"/>
      <c r="G6" s="10"/>
    </row>
    <row r="7" spans="1:14" s="4" customFormat="1" x14ac:dyDescent="0.2">
      <c r="A7" s="24"/>
      <c r="F7" s="10"/>
      <c r="G7" s="10"/>
    </row>
    <row r="9" spans="1:14" s="15" customFormat="1" x14ac:dyDescent="0.25">
      <c r="B9" s="15" t="s">
        <v>156</v>
      </c>
      <c r="E9" s="16"/>
      <c r="F9" s="16"/>
    </row>
    <row r="10" spans="1:14" s="15" customFormat="1" x14ac:dyDescent="0.25">
      <c r="E10" s="16"/>
      <c r="F10" s="16"/>
    </row>
    <row r="11" spans="1:14" ht="15" customHeight="1" x14ac:dyDescent="0.25">
      <c r="C11" s="237" t="s">
        <v>26</v>
      </c>
      <c r="D11" s="237"/>
      <c r="E11" s="237"/>
      <c r="F11" s="237"/>
      <c r="G11" s="237"/>
      <c r="H11" s="237"/>
      <c r="I11" s="237"/>
      <c r="J11" s="237"/>
      <c r="K11" s="237"/>
      <c r="L11" s="237"/>
      <c r="M11" s="56"/>
    </row>
    <row r="12" spans="1:14" x14ac:dyDescent="0.25">
      <c r="B12" s="13" t="s">
        <v>171</v>
      </c>
      <c r="C12" s="164">
        <f>'3. Key Variables'!B12</f>
        <v>5.86</v>
      </c>
      <c r="D12" s="88"/>
      <c r="E12" s="88"/>
      <c r="F12" s="88"/>
      <c r="G12" s="88"/>
      <c r="H12" s="88"/>
      <c r="I12" s="88"/>
      <c r="J12" s="88"/>
      <c r="K12" s="88"/>
      <c r="L12" s="88"/>
      <c r="M12" s="88"/>
    </row>
    <row r="13" spans="1:14" x14ac:dyDescent="0.25">
      <c r="B13" s="13" t="s">
        <v>23</v>
      </c>
      <c r="C13" s="164">
        <f>'3. Key Variables'!B21</f>
        <v>9.1999999999999998E-3</v>
      </c>
    </row>
    <row r="14" spans="1:14" x14ac:dyDescent="0.25">
      <c r="B14" s="242" t="s">
        <v>30</v>
      </c>
      <c r="C14" s="246">
        <v>2015</v>
      </c>
      <c r="D14" s="247"/>
      <c r="E14" s="246">
        <v>2014</v>
      </c>
      <c r="F14" s="247"/>
      <c r="G14" s="246">
        <v>2013</v>
      </c>
      <c r="H14" s="247"/>
      <c r="I14" s="246">
        <v>2012</v>
      </c>
      <c r="J14" s="247"/>
      <c r="K14" s="246">
        <v>2011</v>
      </c>
      <c r="L14" s="247"/>
      <c r="M14" s="238" t="s">
        <v>46</v>
      </c>
      <c r="N14" s="240" t="s">
        <v>27</v>
      </c>
    </row>
    <row r="15" spans="1:14" ht="29.25"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4" ht="51" customHeight="1" x14ac:dyDescent="0.25">
      <c r="B16" s="102" t="s">
        <v>86</v>
      </c>
      <c r="C16" s="168">
        <f>SUM(C17:C23)</f>
        <v>21196</v>
      </c>
      <c r="D16" s="168">
        <f>((C16*$C$13)*1000000)*$C$12</f>
        <v>1142718752</v>
      </c>
      <c r="E16" s="168">
        <f>SUM(E17:E23)</f>
        <v>21888</v>
      </c>
      <c r="F16" s="168">
        <f>((E16*$C$13)*1000000)*$C$12</f>
        <v>1180025856</v>
      </c>
      <c r="G16" s="168">
        <f>SUM(G17:G23)</f>
        <v>18879</v>
      </c>
      <c r="H16" s="168">
        <f>((G16*$C$13)*1000000)*$C$12</f>
        <v>1017804648</v>
      </c>
      <c r="I16" s="168">
        <f>SUM(I17:I23)</f>
        <v>16113</v>
      </c>
      <c r="J16" s="168">
        <f>((I16*$C$13)*1000000)*$C$12</f>
        <v>868684056</v>
      </c>
      <c r="K16" s="168">
        <f>SUM(K17:K23)</f>
        <v>0</v>
      </c>
      <c r="L16" s="168">
        <f>((K16*$C$13)*1000000)*$C$12</f>
        <v>0</v>
      </c>
      <c r="M16" s="169"/>
      <c r="N16" s="170" t="s">
        <v>31</v>
      </c>
    </row>
    <row r="17" spans="2:15" s="17" customFormat="1" ht="51" customHeight="1" x14ac:dyDescent="0.25">
      <c r="B17" s="102" t="s">
        <v>45</v>
      </c>
      <c r="C17" s="168">
        <v>19474</v>
      </c>
      <c r="D17" s="168">
        <f t="shared" ref="D17:D23" si="0">((C17*$C$13)*1000000)*$C$12</f>
        <v>1049882288</v>
      </c>
      <c r="E17" s="168">
        <v>19637</v>
      </c>
      <c r="F17" s="168">
        <f t="shared" ref="F17:F23" si="1">((E17*$C$13)*1000000)*$C$12</f>
        <v>1058669944</v>
      </c>
      <c r="G17" s="168">
        <v>16908</v>
      </c>
      <c r="H17" s="168">
        <f t="shared" ref="H17:H23" si="2">((G17*$C$13)*1000000)*$C$12</f>
        <v>911544096</v>
      </c>
      <c r="I17" s="168">
        <v>14687</v>
      </c>
      <c r="J17" s="168">
        <f t="shared" ref="J17:J23" si="3">((I17*$C$13)*1000000)*$C$12</f>
        <v>791805544</v>
      </c>
      <c r="K17" s="168">
        <v>0</v>
      </c>
      <c r="L17" s="168">
        <f t="shared" ref="L17:L23" si="4">((K17*$C$13)*1000000)*$C$12</f>
        <v>0</v>
      </c>
      <c r="M17" s="171" t="s">
        <v>49</v>
      </c>
      <c r="N17" s="170" t="s">
        <v>73</v>
      </c>
    </row>
    <row r="18" spans="2:15" s="17" customFormat="1" ht="51" customHeight="1" x14ac:dyDescent="0.25">
      <c r="B18" s="102" t="s">
        <v>40</v>
      </c>
      <c r="C18" s="168">
        <v>1138</v>
      </c>
      <c r="D18" s="168">
        <f t="shared" si="0"/>
        <v>61351856</v>
      </c>
      <c r="E18" s="168">
        <v>1327</v>
      </c>
      <c r="F18" s="168">
        <f t="shared" si="1"/>
        <v>71541224</v>
      </c>
      <c r="G18" s="168">
        <v>1253</v>
      </c>
      <c r="H18" s="168">
        <f t="shared" si="2"/>
        <v>67551736</v>
      </c>
      <c r="I18" s="168">
        <v>886</v>
      </c>
      <c r="J18" s="168">
        <f t="shared" si="3"/>
        <v>47766032</v>
      </c>
      <c r="K18" s="168">
        <v>0</v>
      </c>
      <c r="L18" s="168">
        <f t="shared" si="4"/>
        <v>0</v>
      </c>
      <c r="M18" s="169"/>
      <c r="N18" s="170"/>
    </row>
    <row r="19" spans="2:15" s="17" customFormat="1" ht="51" customHeight="1" x14ac:dyDescent="0.25">
      <c r="B19" s="102" t="s">
        <v>43</v>
      </c>
      <c r="C19" s="168">
        <v>0</v>
      </c>
      <c r="D19" s="168">
        <f t="shared" si="0"/>
        <v>0</v>
      </c>
      <c r="E19" s="168">
        <v>0</v>
      </c>
      <c r="F19" s="168">
        <f t="shared" si="1"/>
        <v>0</v>
      </c>
      <c r="G19" s="168">
        <v>0</v>
      </c>
      <c r="H19" s="168">
        <f t="shared" si="2"/>
        <v>0</v>
      </c>
      <c r="I19" s="168">
        <v>0</v>
      </c>
      <c r="J19" s="168">
        <f t="shared" si="3"/>
        <v>0</v>
      </c>
      <c r="K19" s="168">
        <v>0</v>
      </c>
      <c r="L19" s="168">
        <f t="shared" si="4"/>
        <v>0</v>
      </c>
      <c r="M19" s="244" t="s">
        <v>84</v>
      </c>
      <c r="N19" s="170" t="s">
        <v>73</v>
      </c>
    </row>
    <row r="20" spans="2:15" s="17" customFormat="1" ht="51" customHeight="1" x14ac:dyDescent="0.25">
      <c r="B20" s="102" t="s">
        <v>44</v>
      </c>
      <c r="C20" s="168">
        <v>0</v>
      </c>
      <c r="D20" s="168">
        <f t="shared" si="0"/>
        <v>0</v>
      </c>
      <c r="E20" s="168">
        <v>0</v>
      </c>
      <c r="F20" s="168">
        <f t="shared" si="1"/>
        <v>0</v>
      </c>
      <c r="G20" s="168">
        <v>0</v>
      </c>
      <c r="H20" s="168">
        <f t="shared" si="2"/>
        <v>0</v>
      </c>
      <c r="I20" s="168">
        <v>0</v>
      </c>
      <c r="J20" s="168">
        <f t="shared" si="3"/>
        <v>0</v>
      </c>
      <c r="K20" s="168">
        <v>0</v>
      </c>
      <c r="L20" s="168">
        <f t="shared" si="4"/>
        <v>0</v>
      </c>
      <c r="M20" s="245"/>
      <c r="N20" s="170"/>
    </row>
    <row r="21" spans="2:15" s="17" customFormat="1" ht="51" customHeight="1" x14ac:dyDescent="0.25">
      <c r="B21" s="172" t="s">
        <v>41</v>
      </c>
      <c r="C21" s="168">
        <v>0</v>
      </c>
      <c r="D21" s="168">
        <f t="shared" si="0"/>
        <v>0</v>
      </c>
      <c r="E21" s="168">
        <v>0</v>
      </c>
      <c r="F21" s="168">
        <f t="shared" si="1"/>
        <v>0</v>
      </c>
      <c r="G21" s="168">
        <v>0</v>
      </c>
      <c r="H21" s="168">
        <f t="shared" si="2"/>
        <v>0</v>
      </c>
      <c r="I21" s="168">
        <v>0</v>
      </c>
      <c r="J21" s="168">
        <f t="shared" si="3"/>
        <v>0</v>
      </c>
      <c r="K21" s="168">
        <v>0</v>
      </c>
      <c r="L21" s="168">
        <f t="shared" si="4"/>
        <v>0</v>
      </c>
      <c r="M21" s="173" t="s">
        <v>84</v>
      </c>
      <c r="N21" s="174"/>
    </row>
    <row r="22" spans="2:15" s="17" customFormat="1" ht="51" customHeight="1" x14ac:dyDescent="0.25">
      <c r="B22" s="172" t="s">
        <v>42</v>
      </c>
      <c r="C22" s="168">
        <v>584</v>
      </c>
      <c r="D22" s="168">
        <f t="shared" si="0"/>
        <v>31484608</v>
      </c>
      <c r="E22" s="168">
        <v>924</v>
      </c>
      <c r="F22" s="168">
        <f t="shared" si="1"/>
        <v>49814688</v>
      </c>
      <c r="G22" s="168">
        <v>718</v>
      </c>
      <c r="H22" s="168">
        <f t="shared" si="2"/>
        <v>38708816</v>
      </c>
      <c r="I22" s="168">
        <v>540</v>
      </c>
      <c r="J22" s="168">
        <f t="shared" si="3"/>
        <v>29112480</v>
      </c>
      <c r="K22" s="168">
        <v>0</v>
      </c>
      <c r="L22" s="168">
        <f t="shared" si="4"/>
        <v>0</v>
      </c>
      <c r="M22" s="173"/>
      <c r="N22" s="170" t="s">
        <v>73</v>
      </c>
    </row>
    <row r="23" spans="2:15" s="17" customFormat="1" ht="51" customHeight="1" x14ac:dyDescent="0.25">
      <c r="B23" s="102" t="s">
        <v>48</v>
      </c>
      <c r="C23" s="168">
        <v>0</v>
      </c>
      <c r="D23" s="168">
        <f t="shared" si="0"/>
        <v>0</v>
      </c>
      <c r="E23" s="168">
        <v>0</v>
      </c>
      <c r="F23" s="168">
        <f t="shared" si="1"/>
        <v>0</v>
      </c>
      <c r="G23" s="168">
        <v>0</v>
      </c>
      <c r="H23" s="168">
        <f t="shared" si="2"/>
        <v>0</v>
      </c>
      <c r="I23" s="168">
        <v>0</v>
      </c>
      <c r="J23" s="168">
        <f t="shared" si="3"/>
        <v>0</v>
      </c>
      <c r="K23" s="168">
        <v>0</v>
      </c>
      <c r="L23" s="168">
        <f t="shared" si="4"/>
        <v>0</v>
      </c>
      <c r="M23" s="175" t="s">
        <v>83</v>
      </c>
      <c r="N23" s="170"/>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283">
        <f>SUM(D17:D23)</f>
        <v>1142718752</v>
      </c>
      <c r="E26" s="283"/>
      <c r="F26" s="283">
        <f>SUM(F17:F23)</f>
        <v>1180025856</v>
      </c>
      <c r="G26" s="283"/>
      <c r="H26" s="283">
        <f>SUM(H17:H23)</f>
        <v>1017804648</v>
      </c>
      <c r="I26" s="283"/>
      <c r="J26" s="283">
        <f>SUM(J17:J23)</f>
        <v>868684056</v>
      </c>
      <c r="K26" s="283"/>
      <c r="L26" s="283"/>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B30" s="13" t="s">
        <v>178</v>
      </c>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row r="286" spans="5:6" s="17" customFormat="1" x14ac:dyDescent="0.25">
      <c r="E286" s="19"/>
      <c r="F286" s="19"/>
    </row>
  </sheetData>
  <mergeCells count="10">
    <mergeCell ref="C11:L11"/>
    <mergeCell ref="M14:M15"/>
    <mergeCell ref="N14:N15"/>
    <mergeCell ref="B14:B15"/>
    <mergeCell ref="M19:M20"/>
    <mergeCell ref="C14:D14"/>
    <mergeCell ref="E14:F14"/>
    <mergeCell ref="G14:H14"/>
    <mergeCell ref="I14:J14"/>
    <mergeCell ref="K14:L1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86"/>
  <sheetViews>
    <sheetView showGridLines="0" topLeftCell="A19" zoomScale="85" zoomScaleNormal="85" workbookViewId="0">
      <selection activeCell="L26" sqref="D26:L26"/>
    </sheetView>
  </sheetViews>
  <sheetFormatPr defaultRowHeight="12.75" x14ac:dyDescent="0.25"/>
  <cols>
    <col min="1" max="1" width="4.7109375" style="13" customWidth="1"/>
    <col min="2" max="2" width="18.28515625" style="13" customWidth="1"/>
    <col min="3" max="3" width="16.42578125" style="13" customWidth="1"/>
    <col min="4" max="4" width="19.5703125" style="13" customWidth="1"/>
    <col min="5" max="5" width="9.5703125" style="14" bestFit="1" customWidth="1"/>
    <col min="6" max="6" width="19.7109375" style="14" bestFit="1" customWidth="1"/>
    <col min="7" max="7" width="9.5703125" style="13" bestFit="1" customWidth="1"/>
    <col min="8" max="8" width="19.7109375" style="13" bestFit="1" customWidth="1"/>
    <col min="9" max="9" width="11.85546875" style="13" customWidth="1"/>
    <col min="10" max="10" width="19.7109375" style="13" bestFit="1" customWidth="1"/>
    <col min="11" max="11" width="11.85546875" style="13" customWidth="1"/>
    <col min="12" max="12" width="19.7109375" style="13" bestFit="1" customWidth="1"/>
    <col min="13" max="13" width="27" style="13" customWidth="1"/>
    <col min="14" max="14" width="31" style="13" customWidth="1"/>
    <col min="15" max="15" width="33.85546875" style="13" customWidth="1"/>
    <col min="16" max="16384" width="9.140625" style="13"/>
  </cols>
  <sheetData>
    <row r="1" spans="1:14" s="1" customFormat="1" x14ac:dyDescent="0.2">
      <c r="A1" s="24"/>
      <c r="F1" s="2"/>
      <c r="G1" s="2"/>
    </row>
    <row r="2" spans="1:14" s="22" customFormat="1" x14ac:dyDescent="0.2">
      <c r="A2" s="25"/>
      <c r="B2" s="22" t="s">
        <v>0</v>
      </c>
      <c r="F2" s="23"/>
      <c r="G2" s="23"/>
    </row>
    <row r="3" spans="1:14" s="4" customFormat="1" x14ac:dyDescent="0.2">
      <c r="A3" s="24"/>
      <c r="B3" s="4" t="s">
        <v>3</v>
      </c>
      <c r="C3" s="4" t="s">
        <v>4</v>
      </c>
      <c r="F3" s="10"/>
      <c r="G3" s="10"/>
    </row>
    <row r="4" spans="1:14" s="34" customFormat="1" x14ac:dyDescent="0.2">
      <c r="A4" s="33"/>
      <c r="B4" s="34" t="s">
        <v>99</v>
      </c>
      <c r="F4" s="35"/>
      <c r="G4" s="35"/>
    </row>
    <row r="5" spans="1:14" s="4" customFormat="1" x14ac:dyDescent="0.2">
      <c r="A5" s="24"/>
      <c r="B5" s="4" t="s">
        <v>1</v>
      </c>
      <c r="C5" s="7">
        <f>Cover!B35</f>
        <v>5.2</v>
      </c>
      <c r="F5" s="10"/>
      <c r="G5" s="10"/>
    </row>
    <row r="6" spans="1:14" s="4" customFormat="1" x14ac:dyDescent="0.2">
      <c r="A6" s="24"/>
      <c r="B6" s="4" t="s">
        <v>2</v>
      </c>
      <c r="C6" s="8">
        <f>Cover!B36</f>
        <v>43166</v>
      </c>
      <c r="F6" s="10"/>
      <c r="G6" s="10"/>
    </row>
    <row r="7" spans="1:14" s="4" customFormat="1" x14ac:dyDescent="0.2">
      <c r="A7" s="24"/>
      <c r="F7" s="10"/>
      <c r="G7" s="10"/>
    </row>
    <row r="9" spans="1:14" s="15" customFormat="1" x14ac:dyDescent="0.25">
      <c r="B9" s="15" t="s">
        <v>156</v>
      </c>
      <c r="E9" s="16"/>
      <c r="F9" s="16"/>
    </row>
    <row r="10" spans="1:14" s="15" customFormat="1" x14ac:dyDescent="0.25">
      <c r="E10" s="16"/>
      <c r="F10" s="16"/>
    </row>
    <row r="11" spans="1:14" ht="15" customHeight="1" x14ac:dyDescent="0.25">
      <c r="C11" s="237" t="s">
        <v>26</v>
      </c>
      <c r="D11" s="237"/>
      <c r="E11" s="237"/>
      <c r="F11" s="237"/>
      <c r="G11" s="237"/>
      <c r="H11" s="237"/>
      <c r="I11" s="237"/>
      <c r="J11" s="237"/>
      <c r="K11" s="237"/>
      <c r="L11" s="237"/>
      <c r="M11" s="88"/>
    </row>
    <row r="12" spans="1:14" ht="15" customHeight="1" x14ac:dyDescent="0.25">
      <c r="B12" s="13" t="s">
        <v>172</v>
      </c>
      <c r="C12" s="164">
        <f>'3. Key Variables'!B12</f>
        <v>5.86</v>
      </c>
      <c r="D12" s="88"/>
      <c r="E12" s="88"/>
      <c r="F12" s="88"/>
      <c r="G12" s="88"/>
      <c r="H12" s="88"/>
      <c r="I12" s="88"/>
      <c r="J12" s="88"/>
      <c r="K12" s="88"/>
      <c r="L12" s="88"/>
      <c r="M12" s="88"/>
    </row>
    <row r="13" spans="1:14" x14ac:dyDescent="0.25">
      <c r="B13" s="13" t="s">
        <v>23</v>
      </c>
      <c r="C13" s="164">
        <f>'3. Key Variables'!B22</f>
        <v>0.19400000000000001</v>
      </c>
    </row>
    <row r="14" spans="1:14" x14ac:dyDescent="0.25">
      <c r="B14" s="242" t="s">
        <v>71</v>
      </c>
      <c r="C14" s="246">
        <v>2015</v>
      </c>
      <c r="D14" s="247"/>
      <c r="E14" s="246">
        <v>2014</v>
      </c>
      <c r="F14" s="247"/>
      <c r="G14" s="246">
        <v>2013</v>
      </c>
      <c r="H14" s="247"/>
      <c r="I14" s="246">
        <v>2012</v>
      </c>
      <c r="J14" s="247"/>
      <c r="K14" s="246">
        <v>2011</v>
      </c>
      <c r="L14" s="247"/>
      <c r="M14" s="238" t="s">
        <v>46</v>
      </c>
      <c r="N14" s="240" t="s">
        <v>27</v>
      </c>
    </row>
    <row r="15" spans="1:14" ht="60" customHeight="1" x14ac:dyDescent="0.25">
      <c r="B15" s="243"/>
      <c r="C15" s="165" t="s">
        <v>28</v>
      </c>
      <c r="D15" s="166" t="s">
        <v>29</v>
      </c>
      <c r="E15" s="166" t="s">
        <v>28</v>
      </c>
      <c r="F15" s="166" t="s">
        <v>29</v>
      </c>
      <c r="G15" s="166" t="s">
        <v>28</v>
      </c>
      <c r="H15" s="166" t="s">
        <v>29</v>
      </c>
      <c r="I15" s="166" t="s">
        <v>28</v>
      </c>
      <c r="J15" s="166" t="s">
        <v>29</v>
      </c>
      <c r="K15" s="166" t="s">
        <v>28</v>
      </c>
      <c r="L15" s="167" t="s">
        <v>29</v>
      </c>
      <c r="M15" s="239"/>
      <c r="N15" s="241"/>
    </row>
    <row r="16" spans="1:14" ht="64.5" customHeight="1" x14ac:dyDescent="0.25">
      <c r="B16" s="102" t="s">
        <v>87</v>
      </c>
      <c r="C16" s="168">
        <v>6469</v>
      </c>
      <c r="D16" s="168">
        <f>((C16*$C$13)*1000000)*$C$12</f>
        <v>7354217960</v>
      </c>
      <c r="E16" s="168">
        <v>6095</v>
      </c>
      <c r="F16" s="168">
        <f>((E16*$C$13)*1000000)*$C$12</f>
        <v>6929039800</v>
      </c>
      <c r="G16" s="168">
        <v>5618</v>
      </c>
      <c r="H16" s="168">
        <f>((G16*$C$13)*1000000)*$C$12</f>
        <v>6386767120</v>
      </c>
      <c r="I16" s="168">
        <v>5288</v>
      </c>
      <c r="J16" s="168">
        <f>((I16*$C$13)*1000000)*$C$12</f>
        <v>6011609920.000001</v>
      </c>
      <c r="K16" s="168">
        <v>4774</v>
      </c>
      <c r="L16" s="168">
        <f>((K16*$C$13)*1000000)*$C$12</f>
        <v>5427274160.000001</v>
      </c>
      <c r="M16" s="169"/>
      <c r="N16" s="170" t="s">
        <v>32</v>
      </c>
    </row>
    <row r="17" spans="2:15" s="17" customFormat="1" ht="51" customHeight="1" x14ac:dyDescent="0.25">
      <c r="B17" s="102" t="s">
        <v>45</v>
      </c>
      <c r="C17" s="168">
        <f>C16</f>
        <v>6469</v>
      </c>
      <c r="D17" s="168">
        <f t="shared" ref="D17:D23" si="0">((C17*$C$13)*1000000)*$C$12</f>
        <v>7354217960</v>
      </c>
      <c r="E17" s="168">
        <f>E16</f>
        <v>6095</v>
      </c>
      <c r="F17" s="168">
        <f t="shared" ref="F17:F23" si="1">((E17*$C$13)*1000000)*$C$12</f>
        <v>6929039800</v>
      </c>
      <c r="G17" s="168">
        <f>G16</f>
        <v>5618</v>
      </c>
      <c r="H17" s="168">
        <f t="shared" ref="H17:H23" si="2">((G17*$C$13)*1000000)*$C$12</f>
        <v>6386767120</v>
      </c>
      <c r="I17" s="168">
        <f>I16</f>
        <v>5288</v>
      </c>
      <c r="J17" s="168">
        <f t="shared" ref="J17:J23" si="3">((I17*$C$13)*1000000)*$C$12</f>
        <v>6011609920.000001</v>
      </c>
      <c r="K17" s="168">
        <v>4774</v>
      </c>
      <c r="L17" s="168">
        <f t="shared" ref="L17:L23" si="4">((K17*$C$13)*1000000)*$C$12</f>
        <v>5427274160.000001</v>
      </c>
      <c r="M17" s="171" t="s">
        <v>50</v>
      </c>
      <c r="N17" s="182"/>
    </row>
    <row r="18" spans="2:15" s="17" customFormat="1" ht="51" customHeight="1" x14ac:dyDescent="0.25">
      <c r="B18" s="102" t="s">
        <v>40</v>
      </c>
      <c r="C18" s="168">
        <v>0</v>
      </c>
      <c r="D18" s="168">
        <f t="shared" si="0"/>
        <v>0</v>
      </c>
      <c r="E18" s="168">
        <v>0</v>
      </c>
      <c r="F18" s="168">
        <f t="shared" si="1"/>
        <v>0</v>
      </c>
      <c r="G18" s="168">
        <v>0</v>
      </c>
      <c r="H18" s="168">
        <f t="shared" si="2"/>
        <v>0</v>
      </c>
      <c r="I18" s="168">
        <v>0</v>
      </c>
      <c r="J18" s="168">
        <f t="shared" si="3"/>
        <v>0</v>
      </c>
      <c r="K18" s="168">
        <v>0</v>
      </c>
      <c r="L18" s="168">
        <f t="shared" si="4"/>
        <v>0</v>
      </c>
      <c r="M18" s="248" t="s">
        <v>56</v>
      </c>
      <c r="N18" s="170"/>
    </row>
    <row r="19" spans="2:15" s="17" customFormat="1" ht="51" customHeight="1" x14ac:dyDescent="0.25">
      <c r="B19" s="102" t="s">
        <v>43</v>
      </c>
      <c r="C19" s="168">
        <v>0</v>
      </c>
      <c r="D19" s="168">
        <f t="shared" si="0"/>
        <v>0</v>
      </c>
      <c r="E19" s="168">
        <v>0</v>
      </c>
      <c r="F19" s="168">
        <f t="shared" si="1"/>
        <v>0</v>
      </c>
      <c r="G19" s="168">
        <v>0</v>
      </c>
      <c r="H19" s="168">
        <f t="shared" si="2"/>
        <v>0</v>
      </c>
      <c r="I19" s="168">
        <v>0</v>
      </c>
      <c r="J19" s="168">
        <f t="shared" si="3"/>
        <v>0</v>
      </c>
      <c r="K19" s="168">
        <v>0</v>
      </c>
      <c r="L19" s="168">
        <f t="shared" si="4"/>
        <v>0</v>
      </c>
      <c r="M19" s="249"/>
      <c r="N19" s="170"/>
    </row>
    <row r="20" spans="2:15" s="17" customFormat="1" ht="51" customHeight="1" x14ac:dyDescent="0.25">
      <c r="B20" s="102" t="s">
        <v>44</v>
      </c>
      <c r="C20" s="168">
        <v>0</v>
      </c>
      <c r="D20" s="168">
        <f t="shared" si="0"/>
        <v>0</v>
      </c>
      <c r="E20" s="168">
        <v>0</v>
      </c>
      <c r="F20" s="168">
        <f t="shared" si="1"/>
        <v>0</v>
      </c>
      <c r="G20" s="168">
        <v>0</v>
      </c>
      <c r="H20" s="168">
        <f t="shared" si="2"/>
        <v>0</v>
      </c>
      <c r="I20" s="168">
        <v>0</v>
      </c>
      <c r="J20" s="168">
        <f t="shared" si="3"/>
        <v>0</v>
      </c>
      <c r="K20" s="168">
        <v>0</v>
      </c>
      <c r="L20" s="168">
        <f t="shared" si="4"/>
        <v>0</v>
      </c>
      <c r="M20" s="249"/>
      <c r="N20" s="170"/>
    </row>
    <row r="21" spans="2:15" s="17" customFormat="1" ht="51" customHeight="1" x14ac:dyDescent="0.25">
      <c r="B21" s="172" t="s">
        <v>41</v>
      </c>
      <c r="C21" s="168">
        <v>0</v>
      </c>
      <c r="D21" s="168">
        <f t="shared" si="0"/>
        <v>0</v>
      </c>
      <c r="E21" s="168">
        <v>0</v>
      </c>
      <c r="F21" s="168">
        <f t="shared" si="1"/>
        <v>0</v>
      </c>
      <c r="G21" s="168">
        <v>0</v>
      </c>
      <c r="H21" s="168">
        <f t="shared" si="2"/>
        <v>0</v>
      </c>
      <c r="I21" s="168">
        <v>0</v>
      </c>
      <c r="J21" s="168">
        <f t="shared" si="3"/>
        <v>0</v>
      </c>
      <c r="K21" s="168">
        <v>0</v>
      </c>
      <c r="L21" s="168">
        <f t="shared" si="4"/>
        <v>0</v>
      </c>
      <c r="M21" s="249"/>
      <c r="N21" s="174"/>
    </row>
    <row r="22" spans="2:15" s="17" customFormat="1" ht="51" customHeight="1" x14ac:dyDescent="0.25">
      <c r="B22" s="172" t="s">
        <v>42</v>
      </c>
      <c r="C22" s="168">
        <v>0</v>
      </c>
      <c r="D22" s="168">
        <f t="shared" si="0"/>
        <v>0</v>
      </c>
      <c r="E22" s="168">
        <v>0</v>
      </c>
      <c r="F22" s="168">
        <f t="shared" si="1"/>
        <v>0</v>
      </c>
      <c r="G22" s="168">
        <v>0</v>
      </c>
      <c r="H22" s="168">
        <f t="shared" si="2"/>
        <v>0</v>
      </c>
      <c r="I22" s="168">
        <v>0</v>
      </c>
      <c r="J22" s="168">
        <f t="shared" si="3"/>
        <v>0</v>
      </c>
      <c r="K22" s="168">
        <v>0</v>
      </c>
      <c r="L22" s="168">
        <f t="shared" si="4"/>
        <v>0</v>
      </c>
      <c r="M22" s="249"/>
      <c r="N22" s="183"/>
    </row>
    <row r="23" spans="2:15" s="17" customFormat="1" ht="51" customHeight="1" x14ac:dyDescent="0.25">
      <c r="B23" s="102" t="s">
        <v>48</v>
      </c>
      <c r="C23" s="168">
        <v>0</v>
      </c>
      <c r="D23" s="168">
        <f t="shared" si="0"/>
        <v>0</v>
      </c>
      <c r="E23" s="168">
        <v>0</v>
      </c>
      <c r="F23" s="168">
        <f t="shared" si="1"/>
        <v>0</v>
      </c>
      <c r="G23" s="168">
        <v>0</v>
      </c>
      <c r="H23" s="168">
        <f t="shared" si="2"/>
        <v>0</v>
      </c>
      <c r="I23" s="168">
        <v>0</v>
      </c>
      <c r="J23" s="168">
        <f t="shared" si="3"/>
        <v>0</v>
      </c>
      <c r="K23" s="168">
        <v>0</v>
      </c>
      <c r="L23" s="168">
        <f t="shared" si="4"/>
        <v>0</v>
      </c>
      <c r="M23" s="250"/>
      <c r="N23" s="170"/>
    </row>
    <row r="24" spans="2:15" s="18" customFormat="1" x14ac:dyDescent="0.25">
      <c r="B24" s="176"/>
      <c r="D24" s="177"/>
      <c r="E24" s="177"/>
      <c r="F24" s="177"/>
      <c r="G24" s="177"/>
      <c r="H24" s="177"/>
      <c r="I24" s="178"/>
      <c r="J24" s="177"/>
      <c r="K24" s="178"/>
      <c r="L24" s="177"/>
      <c r="M24" s="178"/>
      <c r="N24" s="21"/>
      <c r="O24" s="21"/>
    </row>
    <row r="25" spans="2:15" s="17" customFormat="1" x14ac:dyDescent="0.25">
      <c r="E25" s="19"/>
      <c r="F25" s="19"/>
    </row>
    <row r="26" spans="2:15" s="17" customFormat="1" x14ac:dyDescent="0.25">
      <c r="C26" s="179" t="s">
        <v>85</v>
      </c>
      <c r="D26" s="283">
        <f>SUM(D17:D23)</f>
        <v>7354217960</v>
      </c>
      <c r="E26" s="283"/>
      <c r="F26" s="283">
        <f>SUM(F17:F23)</f>
        <v>6929039800</v>
      </c>
      <c r="G26" s="283"/>
      <c r="H26" s="283">
        <f>SUM(H17:H23)</f>
        <v>6386767120</v>
      </c>
      <c r="I26" s="283"/>
      <c r="J26" s="283">
        <f>SUM(J17:J23)</f>
        <v>6011609920.000001</v>
      </c>
      <c r="K26" s="283"/>
      <c r="L26" s="283">
        <f>SUM(L17:L23)</f>
        <v>5427274160.000001</v>
      </c>
    </row>
    <row r="27" spans="2:15" s="17" customFormat="1" x14ac:dyDescent="0.25">
      <c r="E27" s="19"/>
      <c r="F27" s="19"/>
    </row>
    <row r="28" spans="2:15" s="17" customFormat="1" x14ac:dyDescent="0.25">
      <c r="B28" s="20" t="s">
        <v>179</v>
      </c>
      <c r="E28" s="19"/>
      <c r="F28" s="19"/>
    </row>
    <row r="29" spans="2:15" s="17" customFormat="1" x14ac:dyDescent="0.25">
      <c r="E29" s="19"/>
      <c r="F29" s="19"/>
    </row>
    <row r="30" spans="2:15" s="17" customFormat="1" x14ac:dyDescent="0.25">
      <c r="B30" s="13" t="s">
        <v>178</v>
      </c>
      <c r="E30" s="19"/>
      <c r="F30" s="19"/>
    </row>
    <row r="31" spans="2:15" s="17" customFormat="1" x14ac:dyDescent="0.25">
      <c r="E31" s="19"/>
      <c r="F31" s="19"/>
    </row>
    <row r="32" spans="2:15" s="17" customFormat="1" x14ac:dyDescent="0.25">
      <c r="E32" s="19"/>
      <c r="F32" s="19"/>
    </row>
    <row r="33" spans="5:6" s="17" customFormat="1" x14ac:dyDescent="0.25">
      <c r="E33" s="19"/>
      <c r="F33" s="19"/>
    </row>
    <row r="34" spans="5:6" s="17" customFormat="1" x14ac:dyDescent="0.25">
      <c r="E34" s="19"/>
      <c r="F34" s="19"/>
    </row>
    <row r="35" spans="5:6" s="17" customFormat="1" x14ac:dyDescent="0.25">
      <c r="E35" s="19"/>
      <c r="F35" s="19"/>
    </row>
    <row r="36" spans="5:6" s="17" customFormat="1" x14ac:dyDescent="0.25">
      <c r="E36" s="19"/>
      <c r="F36" s="19"/>
    </row>
    <row r="37" spans="5:6" s="17" customFormat="1" x14ac:dyDescent="0.25">
      <c r="E37" s="19"/>
      <c r="F37" s="19"/>
    </row>
    <row r="38" spans="5:6" s="17" customFormat="1" x14ac:dyDescent="0.25">
      <c r="E38" s="19"/>
      <c r="F38" s="19"/>
    </row>
    <row r="39" spans="5:6" s="17" customFormat="1" x14ac:dyDescent="0.25">
      <c r="E39" s="19"/>
      <c r="F39" s="19"/>
    </row>
    <row r="40" spans="5:6" s="17" customFormat="1" x14ac:dyDescent="0.25">
      <c r="E40" s="19"/>
      <c r="F40" s="19"/>
    </row>
    <row r="41" spans="5:6" s="17" customFormat="1" x14ac:dyDescent="0.25">
      <c r="E41" s="19"/>
      <c r="F41" s="19"/>
    </row>
    <row r="42" spans="5:6" s="17" customFormat="1" x14ac:dyDescent="0.25">
      <c r="E42" s="19"/>
      <c r="F42" s="19"/>
    </row>
    <row r="43" spans="5:6" s="17" customFormat="1" x14ac:dyDescent="0.25">
      <c r="E43" s="19"/>
      <c r="F43" s="19"/>
    </row>
    <row r="44" spans="5:6" s="17" customFormat="1" x14ac:dyDescent="0.25">
      <c r="E44" s="19"/>
      <c r="F44" s="19"/>
    </row>
    <row r="45" spans="5:6" s="17" customFormat="1" x14ac:dyDescent="0.25">
      <c r="E45" s="19"/>
      <c r="F45" s="19"/>
    </row>
    <row r="46" spans="5:6" s="17" customFormat="1" x14ac:dyDescent="0.25">
      <c r="E46" s="19"/>
      <c r="F46" s="19"/>
    </row>
    <row r="47" spans="5:6" s="17" customFormat="1" x14ac:dyDescent="0.25">
      <c r="E47" s="19"/>
      <c r="F47" s="19"/>
    </row>
    <row r="48" spans="5:6" s="17" customFormat="1" x14ac:dyDescent="0.25">
      <c r="E48" s="19"/>
      <c r="F48" s="19"/>
    </row>
    <row r="49" spans="5:6" s="17" customFormat="1" x14ac:dyDescent="0.25">
      <c r="E49" s="19"/>
      <c r="F49" s="19"/>
    </row>
    <row r="50" spans="5:6" s="17" customFormat="1" x14ac:dyDescent="0.25">
      <c r="E50" s="19"/>
      <c r="F50" s="19"/>
    </row>
    <row r="51" spans="5:6" s="17" customFormat="1" x14ac:dyDescent="0.25">
      <c r="E51" s="19"/>
      <c r="F51" s="19"/>
    </row>
    <row r="52" spans="5:6" s="17" customFormat="1" x14ac:dyDescent="0.25">
      <c r="E52" s="19"/>
      <c r="F52" s="19"/>
    </row>
    <row r="53" spans="5:6" s="17" customFormat="1" x14ac:dyDescent="0.25">
      <c r="E53" s="19"/>
      <c r="F53" s="19"/>
    </row>
    <row r="54" spans="5:6" s="17" customFormat="1" x14ac:dyDescent="0.25">
      <c r="E54" s="19"/>
      <c r="F54" s="19"/>
    </row>
    <row r="55" spans="5:6" s="17" customFormat="1" x14ac:dyDescent="0.25">
      <c r="E55" s="19"/>
      <c r="F55" s="19"/>
    </row>
    <row r="56" spans="5:6" s="17" customFormat="1" x14ac:dyDescent="0.25">
      <c r="E56" s="19"/>
      <c r="F56" s="19"/>
    </row>
    <row r="57" spans="5:6" s="17" customFormat="1" x14ac:dyDescent="0.25">
      <c r="E57" s="19"/>
      <c r="F57" s="19"/>
    </row>
    <row r="58" spans="5:6" s="17" customFormat="1" x14ac:dyDescent="0.25">
      <c r="E58" s="19"/>
      <c r="F58" s="19"/>
    </row>
    <row r="59" spans="5:6" s="17" customFormat="1" x14ac:dyDescent="0.25">
      <c r="E59" s="19"/>
      <c r="F59" s="19"/>
    </row>
    <row r="60" spans="5:6" s="17" customFormat="1" x14ac:dyDescent="0.25">
      <c r="E60" s="19"/>
      <c r="F60" s="19"/>
    </row>
    <row r="61" spans="5:6" s="17" customFormat="1" x14ac:dyDescent="0.25">
      <c r="E61" s="19"/>
      <c r="F61" s="19"/>
    </row>
    <row r="62" spans="5:6" s="17" customFormat="1" x14ac:dyDescent="0.25">
      <c r="E62" s="19"/>
      <c r="F62" s="19"/>
    </row>
    <row r="63" spans="5:6" s="17" customFormat="1" x14ac:dyDescent="0.25">
      <c r="E63" s="19"/>
      <c r="F63" s="19"/>
    </row>
    <row r="64" spans="5:6" s="17" customFormat="1" x14ac:dyDescent="0.25">
      <c r="E64" s="19"/>
      <c r="F64" s="19"/>
    </row>
    <row r="65" spans="5:6" s="17" customFormat="1" x14ac:dyDescent="0.25">
      <c r="E65" s="19"/>
      <c r="F65" s="19"/>
    </row>
    <row r="66" spans="5:6" s="17" customFormat="1" x14ac:dyDescent="0.25">
      <c r="E66" s="19"/>
      <c r="F66" s="19"/>
    </row>
    <row r="67" spans="5:6" s="17" customFormat="1" x14ac:dyDescent="0.25">
      <c r="E67" s="19"/>
      <c r="F67" s="19"/>
    </row>
    <row r="68" spans="5:6" s="17" customFormat="1" x14ac:dyDescent="0.25">
      <c r="E68" s="19"/>
      <c r="F68" s="19"/>
    </row>
    <row r="69" spans="5:6" s="17" customFormat="1" x14ac:dyDescent="0.25">
      <c r="E69" s="19"/>
      <c r="F69" s="19"/>
    </row>
    <row r="70" spans="5:6" s="17" customFormat="1" x14ac:dyDescent="0.25">
      <c r="E70" s="19"/>
      <c r="F70" s="19"/>
    </row>
    <row r="71" spans="5:6" s="17" customFormat="1" x14ac:dyDescent="0.25">
      <c r="E71" s="19"/>
      <c r="F71" s="19"/>
    </row>
    <row r="72" spans="5:6" s="17" customFormat="1" x14ac:dyDescent="0.25">
      <c r="E72" s="19"/>
      <c r="F72" s="19"/>
    </row>
    <row r="73" spans="5:6" s="17" customFormat="1" x14ac:dyDescent="0.25">
      <c r="E73" s="19"/>
      <c r="F73" s="19"/>
    </row>
    <row r="74" spans="5:6" s="17" customFormat="1" x14ac:dyDescent="0.25">
      <c r="E74" s="19"/>
      <c r="F74" s="19"/>
    </row>
    <row r="75" spans="5:6" s="17" customFormat="1" x14ac:dyDescent="0.25">
      <c r="E75" s="19"/>
      <c r="F75" s="19"/>
    </row>
    <row r="76" spans="5:6" s="17" customFormat="1" x14ac:dyDescent="0.25">
      <c r="E76" s="19"/>
      <c r="F76" s="19"/>
    </row>
    <row r="77" spans="5:6" s="17" customFormat="1" x14ac:dyDescent="0.25">
      <c r="E77" s="19"/>
      <c r="F77" s="19"/>
    </row>
    <row r="78" spans="5:6" s="17" customFormat="1" x14ac:dyDescent="0.25">
      <c r="E78" s="19"/>
      <c r="F78" s="19"/>
    </row>
    <row r="79" spans="5:6" s="17" customFormat="1" x14ac:dyDescent="0.25">
      <c r="E79" s="19"/>
      <c r="F79" s="19"/>
    </row>
    <row r="80" spans="5:6" s="17" customFormat="1" x14ac:dyDescent="0.25">
      <c r="E80" s="19"/>
      <c r="F80" s="19"/>
    </row>
    <row r="81" spans="5:6" s="17" customFormat="1" x14ac:dyDescent="0.25">
      <c r="E81" s="19"/>
      <c r="F81" s="19"/>
    </row>
    <row r="82" spans="5:6" s="17" customFormat="1" x14ac:dyDescent="0.25">
      <c r="E82" s="19"/>
      <c r="F82" s="19"/>
    </row>
    <row r="83" spans="5:6" s="17" customFormat="1" x14ac:dyDescent="0.25">
      <c r="E83" s="19"/>
      <c r="F83" s="19"/>
    </row>
    <row r="84" spans="5:6" s="17" customFormat="1" x14ac:dyDescent="0.25">
      <c r="E84" s="19"/>
      <c r="F84" s="19"/>
    </row>
    <row r="85" spans="5:6" s="17" customFormat="1" x14ac:dyDescent="0.25">
      <c r="E85" s="19"/>
      <c r="F85" s="19"/>
    </row>
    <row r="86" spans="5:6" s="17" customFormat="1" x14ac:dyDescent="0.25">
      <c r="E86" s="19"/>
      <c r="F86" s="19"/>
    </row>
    <row r="87" spans="5:6" s="17" customFormat="1" x14ac:dyDescent="0.25">
      <c r="E87" s="19"/>
      <c r="F87" s="19"/>
    </row>
    <row r="88" spans="5:6" s="17" customFormat="1" x14ac:dyDescent="0.25">
      <c r="E88" s="19"/>
      <c r="F88" s="19"/>
    </row>
    <row r="89" spans="5:6" s="17" customFormat="1" x14ac:dyDescent="0.25">
      <c r="E89" s="19"/>
      <c r="F89" s="19"/>
    </row>
    <row r="90" spans="5:6" s="17" customFormat="1" x14ac:dyDescent="0.25">
      <c r="E90" s="19"/>
      <c r="F90" s="19"/>
    </row>
    <row r="91" spans="5:6" s="17" customFormat="1" x14ac:dyDescent="0.25">
      <c r="E91" s="19"/>
      <c r="F91" s="19"/>
    </row>
    <row r="92" spans="5:6" s="17" customFormat="1" x14ac:dyDescent="0.25">
      <c r="E92" s="19"/>
      <c r="F92" s="19"/>
    </row>
    <row r="93" spans="5:6" s="17" customFormat="1" x14ac:dyDescent="0.25">
      <c r="E93" s="19"/>
      <c r="F93" s="19"/>
    </row>
    <row r="94" spans="5:6" s="17" customFormat="1" x14ac:dyDescent="0.25">
      <c r="E94" s="19"/>
      <c r="F94" s="19"/>
    </row>
    <row r="95" spans="5:6" s="17" customFormat="1" x14ac:dyDescent="0.25">
      <c r="E95" s="19"/>
      <c r="F95" s="19"/>
    </row>
    <row r="96" spans="5:6" s="17" customFormat="1" x14ac:dyDescent="0.25">
      <c r="E96" s="19"/>
      <c r="F96" s="19"/>
    </row>
    <row r="97" spans="5:6" s="17" customFormat="1" x14ac:dyDescent="0.25">
      <c r="E97" s="19"/>
      <c r="F97" s="19"/>
    </row>
    <row r="98" spans="5:6" s="17" customFormat="1" x14ac:dyDescent="0.25">
      <c r="E98" s="19"/>
      <c r="F98" s="19"/>
    </row>
    <row r="99" spans="5:6" s="17" customFormat="1" x14ac:dyDescent="0.25">
      <c r="E99" s="19"/>
      <c r="F99" s="19"/>
    </row>
    <row r="100" spans="5:6" s="17" customFormat="1" x14ac:dyDescent="0.25">
      <c r="E100" s="19"/>
      <c r="F100" s="19"/>
    </row>
    <row r="101" spans="5:6" s="17" customFormat="1" x14ac:dyDescent="0.25">
      <c r="E101" s="19"/>
      <c r="F101" s="19"/>
    </row>
    <row r="102" spans="5:6" s="17" customFormat="1" x14ac:dyDescent="0.25">
      <c r="E102" s="19"/>
      <c r="F102" s="19"/>
    </row>
    <row r="103" spans="5:6" s="17" customFormat="1" x14ac:dyDescent="0.25">
      <c r="E103" s="19"/>
      <c r="F103" s="19"/>
    </row>
    <row r="104" spans="5:6" s="17" customFormat="1" x14ac:dyDescent="0.25">
      <c r="E104" s="19"/>
      <c r="F104" s="19"/>
    </row>
    <row r="105" spans="5:6" s="17" customFormat="1" x14ac:dyDescent="0.25">
      <c r="E105" s="19"/>
      <c r="F105" s="19"/>
    </row>
    <row r="106" spans="5:6" s="17" customFormat="1" x14ac:dyDescent="0.25">
      <c r="E106" s="19"/>
      <c r="F106" s="19"/>
    </row>
    <row r="107" spans="5:6" s="17" customFormat="1" x14ac:dyDescent="0.25">
      <c r="E107" s="19"/>
      <c r="F107" s="19"/>
    </row>
    <row r="108" spans="5:6" s="17" customFormat="1" x14ac:dyDescent="0.25">
      <c r="E108" s="19"/>
      <c r="F108" s="19"/>
    </row>
    <row r="109" spans="5:6" s="17" customFormat="1" x14ac:dyDescent="0.25">
      <c r="E109" s="19"/>
      <c r="F109" s="19"/>
    </row>
    <row r="110" spans="5:6" s="17" customFormat="1" x14ac:dyDescent="0.25">
      <c r="E110" s="19"/>
      <c r="F110" s="19"/>
    </row>
    <row r="111" spans="5:6" s="17" customFormat="1" x14ac:dyDescent="0.25">
      <c r="E111" s="19"/>
      <c r="F111" s="19"/>
    </row>
    <row r="112" spans="5:6" s="17" customFormat="1" x14ac:dyDescent="0.25">
      <c r="E112" s="19"/>
      <c r="F112" s="19"/>
    </row>
    <row r="113" spans="5:6" s="17" customFormat="1" x14ac:dyDescent="0.25">
      <c r="E113" s="19"/>
      <c r="F113" s="19"/>
    </row>
    <row r="114" spans="5:6" s="17" customFormat="1" x14ac:dyDescent="0.25">
      <c r="E114" s="19"/>
      <c r="F114" s="19"/>
    </row>
    <row r="115" spans="5:6" s="17" customFormat="1" x14ac:dyDescent="0.25">
      <c r="E115" s="19"/>
      <c r="F115" s="19"/>
    </row>
    <row r="116" spans="5:6" s="17" customFormat="1" x14ac:dyDescent="0.25">
      <c r="E116" s="19"/>
      <c r="F116" s="19"/>
    </row>
    <row r="117" spans="5:6" s="17" customFormat="1" x14ac:dyDescent="0.25">
      <c r="E117" s="19"/>
      <c r="F117" s="19"/>
    </row>
    <row r="118" spans="5:6" s="17" customFormat="1" x14ac:dyDescent="0.25">
      <c r="E118" s="19"/>
      <c r="F118" s="19"/>
    </row>
    <row r="119" spans="5:6" s="17" customFormat="1" x14ac:dyDescent="0.25">
      <c r="E119" s="19"/>
      <c r="F119" s="19"/>
    </row>
    <row r="120" spans="5:6" s="17" customFormat="1" x14ac:dyDescent="0.25">
      <c r="E120" s="19"/>
      <c r="F120" s="19"/>
    </row>
    <row r="121" spans="5:6" s="17" customFormat="1" x14ac:dyDescent="0.25">
      <c r="E121" s="19"/>
      <c r="F121" s="19"/>
    </row>
    <row r="122" spans="5:6" s="17" customFormat="1" x14ac:dyDescent="0.25">
      <c r="E122" s="19"/>
      <c r="F122" s="19"/>
    </row>
    <row r="123" spans="5:6" s="17" customFormat="1" x14ac:dyDescent="0.25">
      <c r="E123" s="19"/>
      <c r="F123" s="19"/>
    </row>
    <row r="124" spans="5:6" s="17" customFormat="1" x14ac:dyDescent="0.25">
      <c r="E124" s="19"/>
      <c r="F124" s="19"/>
    </row>
    <row r="125" spans="5:6" s="17" customFormat="1" x14ac:dyDescent="0.25">
      <c r="E125" s="19"/>
      <c r="F125" s="19"/>
    </row>
    <row r="126" spans="5:6" s="17" customFormat="1" x14ac:dyDescent="0.25">
      <c r="E126" s="19"/>
      <c r="F126" s="19"/>
    </row>
    <row r="127" spans="5:6" s="17" customFormat="1" x14ac:dyDescent="0.25">
      <c r="E127" s="19"/>
      <c r="F127" s="19"/>
    </row>
    <row r="128" spans="5:6" s="17" customFormat="1" x14ac:dyDescent="0.25">
      <c r="E128" s="19"/>
      <c r="F128" s="19"/>
    </row>
    <row r="129" spans="5:6" s="17" customFormat="1" x14ac:dyDescent="0.25">
      <c r="E129" s="19"/>
      <c r="F129" s="19"/>
    </row>
    <row r="130" spans="5:6" s="17" customFormat="1" x14ac:dyDescent="0.25">
      <c r="E130" s="19"/>
      <c r="F130" s="19"/>
    </row>
    <row r="131" spans="5:6" s="17" customFormat="1" x14ac:dyDescent="0.25">
      <c r="E131" s="19"/>
      <c r="F131" s="19"/>
    </row>
    <row r="132" spans="5:6" s="17" customFormat="1" x14ac:dyDescent="0.25">
      <c r="E132" s="19"/>
      <c r="F132" s="19"/>
    </row>
    <row r="133" spans="5:6" s="17" customFormat="1" x14ac:dyDescent="0.25">
      <c r="E133" s="19"/>
      <c r="F133" s="19"/>
    </row>
    <row r="134" spans="5:6" s="17" customFormat="1" x14ac:dyDescent="0.25">
      <c r="E134" s="19"/>
      <c r="F134" s="19"/>
    </row>
    <row r="135" spans="5:6" s="17" customFormat="1" x14ac:dyDescent="0.25">
      <c r="E135" s="19"/>
      <c r="F135" s="19"/>
    </row>
    <row r="136" spans="5:6" s="17" customFormat="1" x14ac:dyDescent="0.25">
      <c r="E136" s="19"/>
      <c r="F136" s="19"/>
    </row>
    <row r="137" spans="5:6" s="17" customFormat="1" x14ac:dyDescent="0.25">
      <c r="E137" s="19"/>
      <c r="F137" s="19"/>
    </row>
    <row r="138" spans="5:6" s="17" customFormat="1" x14ac:dyDescent="0.25">
      <c r="E138" s="19"/>
      <c r="F138" s="19"/>
    </row>
    <row r="139" spans="5:6" s="17" customFormat="1" x14ac:dyDescent="0.25">
      <c r="E139" s="19"/>
      <c r="F139" s="19"/>
    </row>
    <row r="140" spans="5:6" s="17" customFormat="1" x14ac:dyDescent="0.25">
      <c r="E140" s="19"/>
      <c r="F140" s="19"/>
    </row>
    <row r="141" spans="5:6" s="17" customFormat="1" x14ac:dyDescent="0.25">
      <c r="E141" s="19"/>
      <c r="F141" s="19"/>
    </row>
    <row r="142" spans="5:6" s="17" customFormat="1" x14ac:dyDescent="0.25">
      <c r="E142" s="19"/>
      <c r="F142" s="19"/>
    </row>
    <row r="143" spans="5:6" s="17" customFormat="1" x14ac:dyDescent="0.25">
      <c r="E143" s="19"/>
      <c r="F143" s="19"/>
    </row>
    <row r="144" spans="5:6" s="17" customFormat="1" x14ac:dyDescent="0.25">
      <c r="E144" s="19"/>
      <c r="F144" s="19"/>
    </row>
    <row r="145" spans="5:6" s="17" customFormat="1" x14ac:dyDescent="0.25">
      <c r="E145" s="19"/>
      <c r="F145" s="19"/>
    </row>
    <row r="146" spans="5:6" s="17" customFormat="1" x14ac:dyDescent="0.25">
      <c r="E146" s="19"/>
      <c r="F146" s="19"/>
    </row>
    <row r="147" spans="5:6" s="17" customFormat="1" x14ac:dyDescent="0.25">
      <c r="E147" s="19"/>
      <c r="F147" s="19"/>
    </row>
    <row r="148" spans="5:6" s="17" customFormat="1" x14ac:dyDescent="0.25">
      <c r="E148" s="19"/>
      <c r="F148" s="19"/>
    </row>
    <row r="149" spans="5:6" s="17" customFormat="1" x14ac:dyDescent="0.25">
      <c r="E149" s="19"/>
      <c r="F149" s="19"/>
    </row>
    <row r="150" spans="5:6" s="17" customFormat="1" x14ac:dyDescent="0.25">
      <c r="E150" s="19"/>
      <c r="F150" s="19"/>
    </row>
    <row r="151" spans="5:6" s="17" customFormat="1" x14ac:dyDescent="0.25">
      <c r="E151" s="19"/>
      <c r="F151" s="19"/>
    </row>
    <row r="152" spans="5:6" s="17" customFormat="1" x14ac:dyDescent="0.25">
      <c r="E152" s="19"/>
      <c r="F152" s="19"/>
    </row>
    <row r="153" spans="5:6" s="17" customFormat="1" x14ac:dyDescent="0.25">
      <c r="E153" s="19"/>
      <c r="F153" s="19"/>
    </row>
    <row r="154" spans="5:6" s="17" customFormat="1" x14ac:dyDescent="0.25">
      <c r="E154" s="19"/>
      <c r="F154" s="19"/>
    </row>
    <row r="155" spans="5:6" s="17" customFormat="1" x14ac:dyDescent="0.25">
      <c r="E155" s="19"/>
      <c r="F155" s="19"/>
    </row>
    <row r="156" spans="5:6" s="17" customFormat="1" x14ac:dyDescent="0.25">
      <c r="E156" s="19"/>
      <c r="F156" s="19"/>
    </row>
    <row r="157" spans="5:6" s="17" customFormat="1" x14ac:dyDescent="0.25">
      <c r="E157" s="19"/>
      <c r="F157" s="19"/>
    </row>
    <row r="158" spans="5:6" s="17" customFormat="1" x14ac:dyDescent="0.25">
      <c r="E158" s="19"/>
      <c r="F158" s="19"/>
    </row>
    <row r="159" spans="5:6" s="17" customFormat="1" x14ac:dyDescent="0.25">
      <c r="E159" s="19"/>
      <c r="F159" s="19"/>
    </row>
    <row r="160" spans="5:6" s="17" customFormat="1" x14ac:dyDescent="0.25">
      <c r="E160" s="19"/>
      <c r="F160" s="19"/>
    </row>
    <row r="161" spans="5:6" s="17" customFormat="1" x14ac:dyDescent="0.25">
      <c r="E161" s="19"/>
      <c r="F161" s="19"/>
    </row>
    <row r="162" spans="5:6" s="17" customFormat="1" x14ac:dyDescent="0.25">
      <c r="E162" s="19"/>
      <c r="F162" s="19"/>
    </row>
    <row r="163" spans="5:6" s="17" customFormat="1" x14ac:dyDescent="0.25">
      <c r="E163" s="19"/>
      <c r="F163" s="19"/>
    </row>
    <row r="164" spans="5:6" s="17" customFormat="1" x14ac:dyDescent="0.25">
      <c r="E164" s="19"/>
      <c r="F164" s="19"/>
    </row>
    <row r="165" spans="5:6" s="17" customFormat="1" x14ac:dyDescent="0.25">
      <c r="E165" s="19"/>
      <c r="F165" s="19"/>
    </row>
    <row r="166" spans="5:6" s="17" customFormat="1" x14ac:dyDescent="0.25">
      <c r="E166" s="19"/>
      <c r="F166" s="19"/>
    </row>
    <row r="167" spans="5:6" s="17" customFormat="1" x14ac:dyDescent="0.25">
      <c r="E167" s="19"/>
      <c r="F167" s="19"/>
    </row>
    <row r="168" spans="5:6" s="17" customFormat="1" x14ac:dyDescent="0.25">
      <c r="E168" s="19"/>
      <c r="F168" s="19"/>
    </row>
    <row r="169" spans="5:6" s="17" customFormat="1" x14ac:dyDescent="0.25">
      <c r="E169" s="19"/>
      <c r="F169" s="19"/>
    </row>
    <row r="170" spans="5:6" s="17" customFormat="1" x14ac:dyDescent="0.25">
      <c r="E170" s="19"/>
      <c r="F170" s="19"/>
    </row>
    <row r="171" spans="5:6" s="17" customFormat="1" x14ac:dyDescent="0.25">
      <c r="E171" s="19"/>
      <c r="F171" s="19"/>
    </row>
    <row r="172" spans="5:6" s="17" customFormat="1" x14ac:dyDescent="0.25">
      <c r="E172" s="19"/>
      <c r="F172" s="19"/>
    </row>
    <row r="173" spans="5:6" s="17" customFormat="1" x14ac:dyDescent="0.25">
      <c r="E173" s="19"/>
      <c r="F173" s="19"/>
    </row>
    <row r="174" spans="5:6" s="17" customFormat="1" x14ac:dyDescent="0.25">
      <c r="E174" s="19"/>
      <c r="F174" s="19"/>
    </row>
    <row r="175" spans="5:6" s="17" customFormat="1" x14ac:dyDescent="0.25">
      <c r="E175" s="19"/>
      <c r="F175" s="19"/>
    </row>
    <row r="176" spans="5:6" s="17" customFormat="1" x14ac:dyDescent="0.25">
      <c r="E176" s="19"/>
      <c r="F176" s="19"/>
    </row>
    <row r="177" spans="5:6" s="17" customFormat="1" x14ac:dyDescent="0.25">
      <c r="E177" s="19"/>
      <c r="F177" s="19"/>
    </row>
    <row r="178" spans="5:6" s="17" customFormat="1" x14ac:dyDescent="0.25">
      <c r="E178" s="19"/>
      <c r="F178" s="19"/>
    </row>
    <row r="179" spans="5:6" s="17" customFormat="1" x14ac:dyDescent="0.25">
      <c r="E179" s="19"/>
      <c r="F179" s="19"/>
    </row>
    <row r="180" spans="5:6" s="17" customFormat="1" x14ac:dyDescent="0.25">
      <c r="E180" s="19"/>
      <c r="F180" s="19"/>
    </row>
    <row r="181" spans="5:6" s="17" customFormat="1" x14ac:dyDescent="0.25">
      <c r="E181" s="19"/>
      <c r="F181" s="19"/>
    </row>
    <row r="182" spans="5:6" s="17" customFormat="1" x14ac:dyDescent="0.25">
      <c r="E182" s="19"/>
      <c r="F182" s="19"/>
    </row>
    <row r="183" spans="5:6" s="17" customFormat="1" x14ac:dyDescent="0.25">
      <c r="E183" s="19"/>
      <c r="F183" s="19"/>
    </row>
    <row r="184" spans="5:6" s="17" customFormat="1" x14ac:dyDescent="0.25">
      <c r="E184" s="19"/>
      <c r="F184" s="19"/>
    </row>
    <row r="185" spans="5:6" s="17" customFormat="1" x14ac:dyDescent="0.25">
      <c r="E185" s="19"/>
      <c r="F185" s="19"/>
    </row>
    <row r="186" spans="5:6" s="17" customFormat="1" x14ac:dyDescent="0.25">
      <c r="E186" s="19"/>
      <c r="F186" s="19"/>
    </row>
    <row r="187" spans="5:6" s="17" customFormat="1" x14ac:dyDescent="0.25">
      <c r="E187" s="19"/>
      <c r="F187" s="19"/>
    </row>
    <row r="188" spans="5:6" s="17" customFormat="1" x14ac:dyDescent="0.25">
      <c r="E188" s="19"/>
      <c r="F188" s="19"/>
    </row>
    <row r="189" spans="5:6" s="17" customFormat="1" x14ac:dyDescent="0.25">
      <c r="E189" s="19"/>
      <c r="F189" s="19"/>
    </row>
    <row r="190" spans="5:6" s="17" customFormat="1" x14ac:dyDescent="0.25">
      <c r="E190" s="19"/>
      <c r="F190" s="19"/>
    </row>
    <row r="191" spans="5:6" s="17" customFormat="1" x14ac:dyDescent="0.25">
      <c r="E191" s="19"/>
      <c r="F191" s="19"/>
    </row>
    <row r="192" spans="5:6" s="17" customFormat="1" x14ac:dyDescent="0.25">
      <c r="E192" s="19"/>
      <c r="F192" s="19"/>
    </row>
    <row r="193" spans="5:6" s="17" customFormat="1" x14ac:dyDescent="0.25">
      <c r="E193" s="19"/>
      <c r="F193" s="19"/>
    </row>
    <row r="194" spans="5:6" s="17" customFormat="1" x14ac:dyDescent="0.25">
      <c r="E194" s="19"/>
      <c r="F194" s="19"/>
    </row>
    <row r="195" spans="5:6" s="17" customFormat="1" x14ac:dyDescent="0.25">
      <c r="E195" s="19"/>
      <c r="F195" s="19"/>
    </row>
    <row r="196" spans="5:6" s="17" customFormat="1" x14ac:dyDescent="0.25">
      <c r="E196" s="19"/>
      <c r="F196" s="19"/>
    </row>
    <row r="197" spans="5:6" s="17" customFormat="1" x14ac:dyDescent="0.25">
      <c r="E197" s="19"/>
      <c r="F197" s="19"/>
    </row>
    <row r="198" spans="5:6" s="17" customFormat="1" x14ac:dyDescent="0.25">
      <c r="E198" s="19"/>
      <c r="F198" s="19"/>
    </row>
    <row r="199" spans="5:6" s="17" customFormat="1" x14ac:dyDescent="0.25">
      <c r="E199" s="19"/>
      <c r="F199" s="19"/>
    </row>
    <row r="200" spans="5:6" s="17" customFormat="1" x14ac:dyDescent="0.25">
      <c r="E200" s="19"/>
      <c r="F200" s="19"/>
    </row>
    <row r="201" spans="5:6" s="17" customFormat="1" x14ac:dyDescent="0.25">
      <c r="E201" s="19"/>
      <c r="F201" s="19"/>
    </row>
    <row r="202" spans="5:6" s="17" customFormat="1" x14ac:dyDescent="0.25">
      <c r="E202" s="19"/>
      <c r="F202" s="19"/>
    </row>
    <row r="203" spans="5:6" s="17" customFormat="1" x14ac:dyDescent="0.25">
      <c r="E203" s="19"/>
      <c r="F203" s="19"/>
    </row>
    <row r="204" spans="5:6" s="17" customFormat="1" x14ac:dyDescent="0.25">
      <c r="E204" s="19"/>
      <c r="F204" s="19"/>
    </row>
    <row r="205" spans="5:6" s="17" customFormat="1" x14ac:dyDescent="0.25">
      <c r="E205" s="19"/>
      <c r="F205" s="19"/>
    </row>
    <row r="206" spans="5:6" s="17" customFormat="1" x14ac:dyDescent="0.25">
      <c r="E206" s="19"/>
      <c r="F206" s="19"/>
    </row>
    <row r="207" spans="5:6" s="17" customFormat="1" x14ac:dyDescent="0.25">
      <c r="E207" s="19"/>
      <c r="F207" s="19"/>
    </row>
    <row r="208" spans="5:6" s="17" customFormat="1" x14ac:dyDescent="0.25">
      <c r="E208" s="19"/>
      <c r="F208" s="19"/>
    </row>
    <row r="209" spans="5:6" s="17" customFormat="1" x14ac:dyDescent="0.25">
      <c r="E209" s="19"/>
      <c r="F209" s="19"/>
    </row>
    <row r="210" spans="5:6" s="17" customFormat="1" x14ac:dyDescent="0.25">
      <c r="E210" s="19"/>
      <c r="F210" s="19"/>
    </row>
    <row r="211" spans="5:6" s="17" customFormat="1" x14ac:dyDescent="0.25">
      <c r="E211" s="19"/>
      <c r="F211" s="19"/>
    </row>
    <row r="212" spans="5:6" s="17" customFormat="1" x14ac:dyDescent="0.25">
      <c r="E212" s="19"/>
      <c r="F212" s="19"/>
    </row>
    <row r="213" spans="5:6" s="17" customFormat="1" x14ac:dyDescent="0.25">
      <c r="E213" s="19"/>
      <c r="F213" s="19"/>
    </row>
    <row r="214" spans="5:6" s="17" customFormat="1" x14ac:dyDescent="0.25">
      <c r="E214" s="19"/>
      <c r="F214" s="19"/>
    </row>
    <row r="215" spans="5:6" s="17" customFormat="1" x14ac:dyDescent="0.25">
      <c r="E215" s="19"/>
      <c r="F215" s="19"/>
    </row>
    <row r="216" spans="5:6" s="17" customFormat="1" x14ac:dyDescent="0.25">
      <c r="E216" s="19"/>
      <c r="F216" s="19"/>
    </row>
    <row r="217" spans="5:6" s="17" customFormat="1" x14ac:dyDescent="0.25">
      <c r="E217" s="19"/>
      <c r="F217" s="19"/>
    </row>
    <row r="218" spans="5:6" s="17" customFormat="1" x14ac:dyDescent="0.25">
      <c r="E218" s="19"/>
      <c r="F218" s="19"/>
    </row>
    <row r="219" spans="5:6" s="17" customFormat="1" x14ac:dyDescent="0.25">
      <c r="E219" s="19"/>
      <c r="F219" s="19"/>
    </row>
    <row r="220" spans="5:6" s="17" customFormat="1" x14ac:dyDescent="0.25">
      <c r="E220" s="19"/>
      <c r="F220" s="19"/>
    </row>
    <row r="221" spans="5:6" s="17" customFormat="1" x14ac:dyDescent="0.25">
      <c r="E221" s="19"/>
      <c r="F221" s="19"/>
    </row>
    <row r="222" spans="5:6" s="17" customFormat="1" x14ac:dyDescent="0.25">
      <c r="E222" s="19"/>
      <c r="F222" s="19"/>
    </row>
    <row r="223" spans="5:6" s="17" customFormat="1" x14ac:dyDescent="0.25">
      <c r="E223" s="19"/>
      <c r="F223" s="19"/>
    </row>
    <row r="224" spans="5:6" s="17" customFormat="1" x14ac:dyDescent="0.25">
      <c r="E224" s="19"/>
      <c r="F224" s="19"/>
    </row>
    <row r="225" spans="5:6" s="17" customFormat="1" x14ac:dyDescent="0.25">
      <c r="E225" s="19"/>
      <c r="F225" s="19"/>
    </row>
    <row r="226" spans="5:6" s="17" customFormat="1" x14ac:dyDescent="0.25">
      <c r="E226" s="19"/>
      <c r="F226" s="19"/>
    </row>
    <row r="227" spans="5:6" s="17" customFormat="1" x14ac:dyDescent="0.25">
      <c r="E227" s="19"/>
      <c r="F227" s="19"/>
    </row>
    <row r="228" spans="5:6" s="17" customFormat="1" x14ac:dyDescent="0.25">
      <c r="E228" s="19"/>
      <c r="F228" s="19"/>
    </row>
    <row r="229" spans="5:6" s="17" customFormat="1" x14ac:dyDescent="0.25">
      <c r="E229" s="19"/>
      <c r="F229" s="19"/>
    </row>
    <row r="230" spans="5:6" s="17" customFormat="1" x14ac:dyDescent="0.25">
      <c r="E230" s="19"/>
      <c r="F230" s="19"/>
    </row>
    <row r="231" spans="5:6" s="17" customFormat="1" x14ac:dyDescent="0.25">
      <c r="E231" s="19"/>
      <c r="F231" s="19"/>
    </row>
    <row r="232" spans="5:6" s="17" customFormat="1" x14ac:dyDescent="0.25">
      <c r="E232" s="19"/>
      <c r="F232" s="19"/>
    </row>
    <row r="233" spans="5:6" s="17" customFormat="1" x14ac:dyDescent="0.25">
      <c r="E233" s="19"/>
      <c r="F233" s="19"/>
    </row>
    <row r="234" spans="5:6" s="17" customFormat="1" x14ac:dyDescent="0.25">
      <c r="E234" s="19"/>
      <c r="F234" s="19"/>
    </row>
    <row r="235" spans="5:6" s="17" customFormat="1" x14ac:dyDescent="0.25">
      <c r="E235" s="19"/>
      <c r="F235" s="19"/>
    </row>
    <row r="236" spans="5:6" s="17" customFormat="1" x14ac:dyDescent="0.25">
      <c r="E236" s="19"/>
      <c r="F236" s="19"/>
    </row>
    <row r="237" spans="5:6" s="17" customFormat="1" x14ac:dyDescent="0.25">
      <c r="E237" s="19"/>
      <c r="F237" s="19"/>
    </row>
    <row r="238" spans="5:6" s="17" customFormat="1" x14ac:dyDescent="0.25">
      <c r="E238" s="19"/>
      <c r="F238" s="19"/>
    </row>
    <row r="239" spans="5:6" s="17" customFormat="1" x14ac:dyDescent="0.25">
      <c r="E239" s="19"/>
      <c r="F239" s="19"/>
    </row>
    <row r="240" spans="5:6" s="17" customFormat="1" x14ac:dyDescent="0.25">
      <c r="E240" s="19"/>
      <c r="F240" s="19"/>
    </row>
    <row r="241" spans="5:6" s="17" customFormat="1" x14ac:dyDescent="0.25">
      <c r="E241" s="19"/>
      <c r="F241" s="19"/>
    </row>
    <row r="242" spans="5:6" s="17" customFormat="1" x14ac:dyDescent="0.25">
      <c r="E242" s="19"/>
      <c r="F242" s="19"/>
    </row>
    <row r="243" spans="5:6" s="17" customFormat="1" x14ac:dyDescent="0.25">
      <c r="E243" s="19"/>
      <c r="F243" s="19"/>
    </row>
    <row r="244" spans="5:6" s="17" customFormat="1" x14ac:dyDescent="0.25">
      <c r="E244" s="19"/>
      <c r="F244" s="19"/>
    </row>
    <row r="245" spans="5:6" s="17" customFormat="1" x14ac:dyDescent="0.25">
      <c r="E245" s="19"/>
      <c r="F245" s="19"/>
    </row>
    <row r="246" spans="5:6" s="17" customFormat="1" x14ac:dyDescent="0.25">
      <c r="E246" s="19"/>
      <c r="F246" s="19"/>
    </row>
    <row r="247" spans="5:6" s="17" customFormat="1" x14ac:dyDescent="0.25">
      <c r="E247" s="19"/>
      <c r="F247" s="19"/>
    </row>
    <row r="248" spans="5:6" s="17" customFormat="1" x14ac:dyDescent="0.25">
      <c r="E248" s="19"/>
      <c r="F248" s="19"/>
    </row>
    <row r="249" spans="5:6" s="17" customFormat="1" x14ac:dyDescent="0.25">
      <c r="E249" s="19"/>
      <c r="F249" s="19"/>
    </row>
    <row r="250" spans="5:6" s="17" customFormat="1" x14ac:dyDescent="0.25">
      <c r="E250" s="19"/>
      <c r="F250" s="19"/>
    </row>
    <row r="251" spans="5:6" s="17" customFormat="1" x14ac:dyDescent="0.25">
      <c r="E251" s="19"/>
      <c r="F251" s="19"/>
    </row>
    <row r="252" spans="5:6" s="17" customFormat="1" x14ac:dyDescent="0.25">
      <c r="E252" s="19"/>
      <c r="F252" s="19"/>
    </row>
    <row r="253" spans="5:6" s="17" customFormat="1" x14ac:dyDescent="0.25">
      <c r="E253" s="19"/>
      <c r="F253" s="19"/>
    </row>
    <row r="254" spans="5:6" s="17" customFormat="1" x14ac:dyDescent="0.25">
      <c r="E254" s="19"/>
      <c r="F254" s="19"/>
    </row>
    <row r="255" spans="5:6" s="17" customFormat="1" x14ac:dyDescent="0.25">
      <c r="E255" s="19"/>
      <c r="F255" s="19"/>
    </row>
    <row r="256" spans="5:6" s="17" customFormat="1" x14ac:dyDescent="0.25">
      <c r="E256" s="19"/>
      <c r="F256" s="19"/>
    </row>
    <row r="257" spans="5:6" s="17" customFormat="1" x14ac:dyDescent="0.25">
      <c r="E257" s="19"/>
      <c r="F257" s="19"/>
    </row>
    <row r="258" spans="5:6" s="17" customFormat="1" x14ac:dyDescent="0.25">
      <c r="E258" s="19"/>
      <c r="F258" s="19"/>
    </row>
    <row r="259" spans="5:6" s="17" customFormat="1" x14ac:dyDescent="0.25">
      <c r="E259" s="19"/>
      <c r="F259" s="19"/>
    </row>
    <row r="260" spans="5:6" s="17" customFormat="1" x14ac:dyDescent="0.25">
      <c r="E260" s="19"/>
      <c r="F260" s="19"/>
    </row>
    <row r="261" spans="5:6" s="17" customFormat="1" x14ac:dyDescent="0.25">
      <c r="E261" s="19"/>
      <c r="F261" s="19"/>
    </row>
    <row r="262" spans="5:6" s="17" customFormat="1" x14ac:dyDescent="0.25">
      <c r="E262" s="19"/>
      <c r="F262" s="19"/>
    </row>
    <row r="263" spans="5:6" s="17" customFormat="1" x14ac:dyDescent="0.25">
      <c r="E263" s="19"/>
      <c r="F263" s="19"/>
    </row>
    <row r="264" spans="5:6" s="17" customFormat="1" x14ac:dyDescent="0.25">
      <c r="E264" s="19"/>
      <c r="F264" s="19"/>
    </row>
    <row r="265" spans="5:6" s="17" customFormat="1" x14ac:dyDescent="0.25">
      <c r="E265" s="19"/>
      <c r="F265" s="19"/>
    </row>
    <row r="266" spans="5:6" s="17" customFormat="1" x14ac:dyDescent="0.25">
      <c r="E266" s="19"/>
      <c r="F266" s="19"/>
    </row>
    <row r="267" spans="5:6" s="17" customFormat="1" x14ac:dyDescent="0.25">
      <c r="E267" s="19"/>
      <c r="F267" s="19"/>
    </row>
    <row r="268" spans="5:6" s="17" customFormat="1" x14ac:dyDescent="0.25">
      <c r="E268" s="19"/>
      <c r="F268" s="19"/>
    </row>
    <row r="269" spans="5:6" s="17" customFormat="1" x14ac:dyDescent="0.25">
      <c r="E269" s="19"/>
      <c r="F269" s="19"/>
    </row>
    <row r="270" spans="5:6" s="17" customFormat="1" x14ac:dyDescent="0.25">
      <c r="E270" s="19"/>
      <c r="F270" s="19"/>
    </row>
    <row r="271" spans="5:6" s="17" customFormat="1" x14ac:dyDescent="0.25">
      <c r="E271" s="19"/>
      <c r="F271" s="19"/>
    </row>
    <row r="272" spans="5:6" s="17" customFormat="1" x14ac:dyDescent="0.25">
      <c r="E272" s="19"/>
      <c r="F272" s="19"/>
    </row>
    <row r="273" spans="5:6" s="17" customFormat="1" x14ac:dyDescent="0.25">
      <c r="E273" s="19"/>
      <c r="F273" s="19"/>
    </row>
    <row r="274" spans="5:6" s="17" customFormat="1" x14ac:dyDescent="0.25">
      <c r="E274" s="19"/>
      <c r="F274" s="19"/>
    </row>
    <row r="275" spans="5:6" s="17" customFormat="1" x14ac:dyDescent="0.25">
      <c r="E275" s="19"/>
      <c r="F275" s="19"/>
    </row>
    <row r="276" spans="5:6" s="17" customFormat="1" x14ac:dyDescent="0.25">
      <c r="E276" s="19"/>
      <c r="F276" s="19"/>
    </row>
    <row r="277" spans="5:6" s="17" customFormat="1" x14ac:dyDescent="0.25">
      <c r="E277" s="19"/>
      <c r="F277" s="19"/>
    </row>
    <row r="278" spans="5:6" s="17" customFormat="1" x14ac:dyDescent="0.25">
      <c r="E278" s="19"/>
      <c r="F278" s="19"/>
    </row>
    <row r="279" spans="5:6" s="17" customFormat="1" x14ac:dyDescent="0.25">
      <c r="E279" s="19"/>
      <c r="F279" s="19"/>
    </row>
    <row r="280" spans="5:6" s="17" customFormat="1" x14ac:dyDescent="0.25">
      <c r="E280" s="19"/>
      <c r="F280" s="19"/>
    </row>
    <row r="281" spans="5:6" s="17" customFormat="1" x14ac:dyDescent="0.25">
      <c r="E281" s="19"/>
      <c r="F281" s="19"/>
    </row>
    <row r="282" spans="5:6" s="17" customFormat="1" x14ac:dyDescent="0.25">
      <c r="E282" s="19"/>
      <c r="F282" s="19"/>
    </row>
    <row r="283" spans="5:6" s="17" customFormat="1" x14ac:dyDescent="0.25">
      <c r="E283" s="19"/>
      <c r="F283" s="19"/>
    </row>
    <row r="284" spans="5:6" s="17" customFormat="1" x14ac:dyDescent="0.25">
      <c r="E284" s="19"/>
      <c r="F284" s="19"/>
    </row>
    <row r="285" spans="5:6" s="17" customFormat="1" x14ac:dyDescent="0.25">
      <c r="E285" s="19"/>
      <c r="F285" s="19"/>
    </row>
    <row r="286" spans="5:6" s="17" customFormat="1" x14ac:dyDescent="0.25">
      <c r="E286" s="19"/>
      <c r="F286" s="19"/>
    </row>
  </sheetData>
  <mergeCells count="10">
    <mergeCell ref="C11:L11"/>
    <mergeCell ref="B14:B15"/>
    <mergeCell ref="M14:M15"/>
    <mergeCell ref="N14:N15"/>
    <mergeCell ref="M18:M23"/>
    <mergeCell ref="C14:D14"/>
    <mergeCell ref="E14:F14"/>
    <mergeCell ref="G14:H14"/>
    <mergeCell ref="I14:J14"/>
    <mergeCell ref="K14:L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Technical Spending Review</Spending_x0020_Review_x0020_Type>
    <Category xmlns="1e0ec87a-2ca9-4846-bcf0-31c9454ca23d">Economic Development</Category>
    <Sub_x002d_Category xmlns="1e0ec87a-2ca9-4846-bcf0-31c9454ca23d">Government Funding in Research Development and Innovation</Sub_x002d_Category>
  </documentManagement>
</p:properties>
</file>

<file path=customXml/itemProps1.xml><?xml version="1.0" encoding="utf-8"?>
<ds:datastoreItem xmlns:ds="http://schemas.openxmlformats.org/officeDocument/2006/customXml" ds:itemID="{27646621-A6D2-465D-A843-79F98A3A10A8}"/>
</file>

<file path=customXml/itemProps2.xml><?xml version="1.0" encoding="utf-8"?>
<ds:datastoreItem xmlns:ds="http://schemas.openxmlformats.org/officeDocument/2006/customXml" ds:itemID="{EEC7058A-5D5B-4CA8-8799-A067B846830D}"/>
</file>

<file path=customXml/itemProps3.xml><?xml version="1.0" encoding="utf-8"?>
<ds:datastoreItem xmlns:ds="http://schemas.openxmlformats.org/officeDocument/2006/customXml" ds:itemID="{059D5A4A-3B9C-411F-83D4-B612A7563B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Cover</vt:lpstr>
      <vt:lpstr>1. Contents</vt:lpstr>
      <vt:lpstr>2. Instructions</vt:lpstr>
      <vt:lpstr>3. Key Variables</vt:lpstr>
      <vt:lpstr>4. Input and Output Table</vt:lpstr>
      <vt:lpstr>5. Summary Sheet</vt:lpstr>
      <vt:lpstr>5. Trade-Offs</vt:lpstr>
      <vt:lpstr>6. Scientific Publications</vt:lpstr>
      <vt:lpstr>7. Research Degrees</vt:lpstr>
      <vt:lpstr>8. Total Patents</vt:lpstr>
      <vt:lpstr>9. Intell. Property Income</vt:lpstr>
      <vt:lpstr>10. Spinoff Companies</vt:lpstr>
      <vt:lpstr>11. Contract Research Income</vt:lpstr>
      <vt:lpstr>Dropdown Menus Sheet</vt:lpstr>
      <vt:lpstr>'5. Trade-Offs'!Print_Area</vt:lpstr>
      <vt:lpstr>Cover!Print_Area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RGSA</dc:creator>
  <cp:lastModifiedBy>User</cp:lastModifiedBy>
  <cp:lastPrinted>2018-02-27T12:41:21Z</cp:lastPrinted>
  <dcterms:created xsi:type="dcterms:W3CDTF">2017-06-09T03:29:57Z</dcterms:created>
  <dcterms:modified xsi:type="dcterms:W3CDTF">2018-03-08T19:32:18Z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