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karenhague/Dropbox/18. NT Spending reviews 2021/14. L3 Urban Dev and Infrastructure/EEDSM/Step 4/"/>
    </mc:Choice>
  </mc:AlternateContent>
  <xr:revisionPtr revIDLastSave="0" documentId="8_{9C1995F6-3728-B84A-886F-A5161D6503AD}" xr6:coauthVersionLast="36" xr6:coauthVersionMax="36" xr10:uidLastSave="{00000000-0000-0000-0000-000000000000}"/>
  <bookViews>
    <workbookView xWindow="480" yWindow="1980" windowWidth="27800" windowHeight="14280" activeTab="7" xr2:uid="{C97B7C20-2511-4249-A372-D7CCF4CD105B}"/>
  </bookViews>
  <sheets>
    <sheet name="WIP" sheetId="4" r:id="rId1"/>
    <sheet name="DATA" sheetId="1" r:id="rId2"/>
    <sheet name="Summary_Nat" sheetId="3" r:id="rId3"/>
    <sheet name="Summary_Muni" sheetId="5" r:id="rId4"/>
    <sheet name="Summary_Performance" sheetId="6" r:id="rId5"/>
    <sheet name="DD" sheetId="7" r:id="rId6"/>
    <sheet name="DD_units" sheetId="8" r:id="rId7"/>
    <sheet name="DD_savings" sheetId="9" r:id="rId8"/>
  </sheets>
  <definedNames>
    <definedName name="_xlnm._FilterDatabase" localSheetId="0" hidden="1">WIP!$A$1:$B$94</definedName>
  </definedNames>
  <calcPr calcId="181029"/>
  <pivotCaches>
    <pivotCache cacheId="75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9" l="1"/>
  <c r="L13" i="9"/>
  <c r="L14" i="9"/>
  <c r="L15" i="9"/>
  <c r="L16" i="9"/>
  <c r="L17" i="9"/>
  <c r="L18" i="9"/>
  <c r="L19" i="9"/>
  <c r="L11" i="9"/>
  <c r="J12" i="9"/>
  <c r="K12" i="9"/>
  <c r="J13" i="9"/>
  <c r="K13" i="9"/>
  <c r="J14" i="9"/>
  <c r="K14" i="9"/>
  <c r="J15" i="9"/>
  <c r="K15" i="9"/>
  <c r="J16" i="9"/>
  <c r="K16" i="9"/>
  <c r="J17" i="9"/>
  <c r="K17" i="9"/>
  <c r="J18" i="9"/>
  <c r="K18" i="9"/>
  <c r="J19" i="9"/>
  <c r="K19" i="9"/>
  <c r="K11" i="9"/>
  <c r="J11" i="9"/>
  <c r="I12" i="9"/>
  <c r="I13" i="9"/>
  <c r="I14" i="9"/>
  <c r="I15" i="9"/>
  <c r="I16" i="9"/>
  <c r="I17" i="9"/>
  <c r="I18" i="9"/>
  <c r="I19" i="9"/>
  <c r="I11" i="9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5" i="5"/>
  <c r="G6" i="9" l="1"/>
  <c r="H98" i="6" l="1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H90" i="6" s="1"/>
  <c r="G91" i="6"/>
  <c r="G92" i="6"/>
  <c r="G93" i="6"/>
  <c r="G94" i="6"/>
  <c r="H94" i="6" s="1"/>
  <c r="G95" i="6"/>
  <c r="G96" i="6"/>
  <c r="G97" i="6"/>
  <c r="G98" i="6"/>
  <c r="G99" i="6"/>
  <c r="H99" i="6" s="1"/>
  <c r="G5" i="6"/>
  <c r="G6" i="6"/>
  <c r="G7" i="6"/>
  <c r="G8" i="6"/>
  <c r="G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4" i="6"/>
  <c r="N81" i="1"/>
  <c r="N27" i="1"/>
  <c r="N93" i="1"/>
  <c r="N43" i="1"/>
  <c r="N2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82" i="1"/>
  <c r="N44" i="1"/>
  <c r="N3" i="1"/>
  <c r="N28" i="1"/>
  <c r="N4" i="1"/>
  <c r="N31" i="1"/>
  <c r="N32" i="1"/>
  <c r="N33" i="1"/>
  <c r="N34" i="1"/>
  <c r="N5" i="1"/>
  <c r="N29" i="1"/>
  <c r="N45" i="1"/>
  <c r="N38" i="1"/>
  <c r="N39" i="1"/>
  <c r="N40" i="1"/>
  <c r="N41" i="1"/>
  <c r="N42" i="1"/>
  <c r="N30" i="1"/>
  <c r="N46" i="1"/>
  <c r="N94" i="1"/>
  <c r="N6" i="1"/>
  <c r="N47" i="1"/>
  <c r="N48" i="1"/>
  <c r="N49" i="1"/>
  <c r="N50" i="1"/>
  <c r="N51" i="1"/>
  <c r="N52" i="1"/>
  <c r="N53" i="1"/>
  <c r="N54" i="1"/>
  <c r="N35" i="1"/>
  <c r="N55" i="1"/>
  <c r="N135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36" i="1"/>
  <c r="N83" i="1"/>
  <c r="N136" i="1"/>
  <c r="N84" i="1"/>
  <c r="N85" i="1"/>
  <c r="N86" i="1"/>
  <c r="N87" i="1"/>
  <c r="N88" i="1"/>
  <c r="N89" i="1"/>
  <c r="N90" i="1"/>
  <c r="N37" i="1"/>
  <c r="N91" i="1"/>
  <c r="N56" i="1"/>
  <c r="N26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57" i="1"/>
  <c r="N92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L2" i="1"/>
  <c r="L26" i="1"/>
  <c r="L39" i="1"/>
  <c r="L105" i="1"/>
  <c r="L108" i="1"/>
  <c r="L111" i="1"/>
  <c r="L128" i="1"/>
  <c r="L4" i="1"/>
  <c r="L6" i="1"/>
  <c r="L75" i="1"/>
  <c r="L123" i="1"/>
  <c r="L72" i="1"/>
  <c r="L106" i="1"/>
  <c r="L163" i="1"/>
  <c r="L119" i="1"/>
  <c r="L171" i="1"/>
  <c r="L117" i="1"/>
  <c r="L5" i="1"/>
  <c r="L170" i="1"/>
  <c r="L86" i="1"/>
  <c r="L109" i="1"/>
  <c r="L14" i="1"/>
  <c r="L15" i="1"/>
  <c r="L41" i="1"/>
  <c r="L3" i="1"/>
  <c r="L151" i="1"/>
  <c r="M39" i="1"/>
  <c r="M105" i="1"/>
  <c r="M108" i="1"/>
  <c r="M72" i="1"/>
  <c r="M106" i="1"/>
  <c r="M163" i="1"/>
  <c r="M119" i="1"/>
  <c r="M171" i="1"/>
  <c r="M5" i="1"/>
  <c r="M109" i="1"/>
  <c r="M14" i="1"/>
  <c r="M15" i="1"/>
  <c r="H6" i="6" l="1"/>
  <c r="H97" i="6"/>
  <c r="H93" i="6"/>
  <c r="H89" i="6"/>
  <c r="H82" i="6"/>
  <c r="H96" i="6"/>
  <c r="H92" i="6"/>
  <c r="H8" i="6"/>
  <c r="H95" i="6"/>
  <c r="H91" i="6"/>
  <c r="H87" i="6"/>
  <c r="H5" i="6"/>
  <c r="H88" i="6"/>
  <c r="H86" i="6"/>
  <c r="H79" i="6"/>
  <c r="H67" i="6"/>
  <c r="H59" i="6"/>
  <c r="H51" i="6"/>
  <c r="H43" i="6"/>
  <c r="H31" i="6"/>
  <c r="H23" i="6"/>
  <c r="H15" i="6"/>
  <c r="H7" i="6"/>
  <c r="H78" i="6"/>
  <c r="H74" i="6"/>
  <c r="H70" i="6"/>
  <c r="H66" i="6"/>
  <c r="H62" i="6"/>
  <c r="H58" i="6"/>
  <c r="H54" i="6"/>
  <c r="H50" i="6"/>
  <c r="H46" i="6"/>
  <c r="H42" i="6"/>
  <c r="H38" i="6"/>
  <c r="H34" i="6"/>
  <c r="H30" i="6"/>
  <c r="H26" i="6"/>
  <c r="H22" i="6"/>
  <c r="H18" i="6"/>
  <c r="H14" i="6"/>
  <c r="H10" i="6"/>
  <c r="H75" i="6"/>
  <c r="H63" i="6"/>
  <c r="H55" i="6"/>
  <c r="H47" i="6"/>
  <c r="H39" i="6"/>
  <c r="H27" i="6"/>
  <c r="H19" i="6"/>
  <c r="H11" i="6"/>
  <c r="H85" i="6"/>
  <c r="H81" i="6"/>
  <c r="H77" i="6"/>
  <c r="H73" i="6"/>
  <c r="H69" i="6"/>
  <c r="H65" i="6"/>
  <c r="H61" i="6"/>
  <c r="H57" i="6"/>
  <c r="H53" i="6"/>
  <c r="H49" i="6"/>
  <c r="H45" i="6"/>
  <c r="H41" i="6"/>
  <c r="H37" i="6"/>
  <c r="H33" i="6"/>
  <c r="H29" i="6"/>
  <c r="H25" i="6"/>
  <c r="H21" i="6"/>
  <c r="H17" i="6"/>
  <c r="H13" i="6"/>
  <c r="H9" i="6"/>
  <c r="H83" i="6"/>
  <c r="H71" i="6"/>
  <c r="H35" i="6"/>
  <c r="H4" i="6"/>
  <c r="H84" i="6"/>
  <c r="H80" i="6"/>
  <c r="H76" i="6"/>
  <c r="H72" i="6"/>
  <c r="H68" i="6"/>
  <c r="H64" i="6"/>
  <c r="H60" i="6"/>
  <c r="H56" i="6"/>
  <c r="H52" i="6"/>
  <c r="H48" i="6"/>
  <c r="H44" i="6"/>
  <c r="H40" i="6"/>
  <c r="H36" i="6"/>
  <c r="H32" i="6"/>
  <c r="H28" i="6"/>
  <c r="H24" i="6"/>
  <c r="H20" i="6"/>
  <c r="H16" i="6"/>
  <c r="H12" i="6"/>
  <c r="M23" i="1"/>
  <c r="M24" i="1"/>
  <c r="M34" i="1"/>
  <c r="M29" i="1"/>
  <c r="M45" i="1"/>
  <c r="M42" i="1"/>
  <c r="M48" i="1"/>
  <c r="M58" i="1"/>
  <c r="M59" i="1"/>
  <c r="M62" i="1"/>
  <c r="M84" i="1"/>
  <c r="M85" i="1"/>
  <c r="M87" i="1"/>
  <c r="M88" i="1"/>
  <c r="M60" i="1"/>
  <c r="M61" i="1"/>
  <c r="M102" i="1"/>
  <c r="M103" i="1"/>
  <c r="M104" i="1"/>
  <c r="M118" i="1"/>
  <c r="M134" i="1"/>
  <c r="M137" i="1"/>
  <c r="M145" i="1"/>
  <c r="M156" i="1"/>
  <c r="M157" i="1"/>
  <c r="M158" i="1"/>
  <c r="M159" i="1"/>
  <c r="M164" i="1"/>
  <c r="M165" i="1"/>
  <c r="M166" i="1"/>
  <c r="F3" i="4"/>
  <c r="M7" i="1" s="1"/>
  <c r="F4" i="4"/>
  <c r="M9" i="1" s="1"/>
  <c r="F5" i="4"/>
  <c r="M10" i="1" s="1"/>
  <c r="F6" i="4"/>
  <c r="M11" i="1" s="1"/>
  <c r="F7" i="4"/>
  <c r="M13" i="1" s="1"/>
  <c r="F8" i="4"/>
  <c r="M17" i="1" s="1"/>
  <c r="F9" i="4"/>
  <c r="M19" i="1" s="1"/>
  <c r="F11" i="4"/>
  <c r="M22" i="1" s="1"/>
  <c r="F14" i="4"/>
  <c r="M25" i="1" s="1"/>
  <c r="F15" i="4"/>
  <c r="M3" i="1" s="1"/>
  <c r="F16" i="4"/>
  <c r="M4" i="1" s="1"/>
  <c r="F17" i="4"/>
  <c r="M33" i="1" s="1"/>
  <c r="F20" i="4"/>
  <c r="M38" i="1" s="1"/>
  <c r="F21" i="4"/>
  <c r="M41" i="1" s="1"/>
  <c r="F23" i="4"/>
  <c r="M6" i="1" s="1"/>
  <c r="F24" i="4"/>
  <c r="M47" i="1" s="1"/>
  <c r="F25" i="4"/>
  <c r="M49" i="1" s="1"/>
  <c r="F26" i="4"/>
  <c r="M51" i="1" s="1"/>
  <c r="F27" i="4"/>
  <c r="M52" i="1" s="1"/>
  <c r="F28" i="4"/>
  <c r="M53" i="1" s="1"/>
  <c r="F29" i="4"/>
  <c r="M54" i="1" s="1"/>
  <c r="F30" i="4"/>
  <c r="M135" i="1" s="1"/>
  <c r="F33" i="4"/>
  <c r="M63" i="1" s="1"/>
  <c r="F34" i="4"/>
  <c r="M67" i="1" s="1"/>
  <c r="F35" i="4"/>
  <c r="M69" i="1" s="1"/>
  <c r="F36" i="4"/>
  <c r="M71" i="1" s="1"/>
  <c r="F37" i="4"/>
  <c r="M75" i="1" s="1"/>
  <c r="F38" i="4"/>
  <c r="M76" i="1" s="1"/>
  <c r="F39" i="4"/>
  <c r="M77" i="1" s="1"/>
  <c r="F41" i="4"/>
  <c r="M36" i="1" s="1"/>
  <c r="F44" i="4"/>
  <c r="M89" i="1" s="1"/>
  <c r="F45" i="4"/>
  <c r="M90" i="1" s="1"/>
  <c r="F46" i="4"/>
  <c r="M26" i="1" s="1"/>
  <c r="F47" i="4"/>
  <c r="M95" i="1" s="1"/>
  <c r="F48" i="4"/>
  <c r="M96" i="1" s="1"/>
  <c r="F49" i="4"/>
  <c r="M97" i="1" s="1"/>
  <c r="F50" i="4"/>
  <c r="M99" i="1" s="1"/>
  <c r="F51" i="4"/>
  <c r="M101" i="1" s="1"/>
  <c r="F53" i="4"/>
  <c r="M107" i="1" s="1"/>
  <c r="F54" i="4"/>
  <c r="M111" i="1" s="1"/>
  <c r="F55" i="4"/>
  <c r="M112" i="1" s="1"/>
  <c r="F56" i="4"/>
  <c r="M117" i="1" s="1"/>
  <c r="F57" i="4"/>
  <c r="F58" i="4"/>
  <c r="M120" i="1" s="1"/>
  <c r="F59" i="4"/>
  <c r="M121" i="1" s="1"/>
  <c r="F60" i="4"/>
  <c r="M123" i="1" s="1"/>
  <c r="F61" i="4"/>
  <c r="M124" i="1" s="1"/>
  <c r="F62" i="4"/>
  <c r="M128" i="1" s="1"/>
  <c r="F63" i="4"/>
  <c r="F64" i="4"/>
  <c r="M130" i="1" s="1"/>
  <c r="F65" i="4"/>
  <c r="M131" i="1" s="1"/>
  <c r="F66" i="4"/>
  <c r="M132" i="1" s="1"/>
  <c r="F67" i="4"/>
  <c r="F68" i="4"/>
  <c r="M57" i="1" s="1"/>
  <c r="F70" i="4"/>
  <c r="M138" i="1" s="1"/>
  <c r="F71" i="4"/>
  <c r="M139" i="1" s="1"/>
  <c r="F72" i="4"/>
  <c r="M143" i="1" s="1"/>
  <c r="F73" i="4"/>
  <c r="M144" i="1" s="1"/>
  <c r="F75" i="4"/>
  <c r="M146" i="1" s="1"/>
  <c r="F76" i="4"/>
  <c r="M147" i="1" s="1"/>
  <c r="F77" i="4"/>
  <c r="M148" i="1" s="1"/>
  <c r="F78" i="4"/>
  <c r="M151" i="1" s="1"/>
  <c r="F79" i="4"/>
  <c r="M152" i="1" s="1"/>
  <c r="F80" i="4"/>
  <c r="M155" i="1" s="1"/>
  <c r="F82" i="4"/>
  <c r="M160" i="1" s="1"/>
  <c r="F83" i="4"/>
  <c r="M162" i="1" s="1"/>
  <c r="F85" i="4"/>
  <c r="M167" i="1" s="1"/>
  <c r="F86" i="4"/>
  <c r="M169" i="1" s="1"/>
  <c r="F87" i="4"/>
  <c r="M172" i="1" s="1"/>
  <c r="F2" i="4"/>
  <c r="M2" i="1" s="1"/>
  <c r="L76" i="1"/>
  <c r="L160" i="1"/>
  <c r="L67" i="1"/>
  <c r="L154" i="1"/>
  <c r="L23" i="1"/>
  <c r="L113" i="1"/>
  <c r="L158" i="1"/>
  <c r="L133" i="1"/>
  <c r="L127" i="1"/>
  <c r="L58" i="1"/>
  <c r="L167" i="1"/>
  <c r="L146" i="1"/>
  <c r="L103" i="1"/>
  <c r="L136" i="1"/>
  <c r="L33" i="1"/>
  <c r="L140" i="1"/>
  <c r="L51" i="1"/>
  <c r="L166" i="1"/>
  <c r="L85" i="1"/>
  <c r="L94" i="1"/>
  <c r="L121" i="1"/>
  <c r="L70" i="1"/>
  <c r="L54" i="1"/>
  <c r="L10" i="1"/>
  <c r="L8" i="1"/>
  <c r="L169" i="1"/>
  <c r="L79" i="1"/>
  <c r="L135" i="1"/>
  <c r="L53" i="1"/>
  <c r="L130" i="1"/>
  <c r="L138" i="1"/>
  <c r="L93" i="1"/>
  <c r="L49" i="1"/>
  <c r="L17" i="1"/>
  <c r="L89" i="1"/>
  <c r="L90" i="1"/>
  <c r="L63" i="1"/>
  <c r="L52" i="1"/>
  <c r="L162" i="1"/>
  <c r="L19" i="1"/>
  <c r="L38" i="1"/>
  <c r="L25" i="1"/>
  <c r="L116" i="1"/>
  <c r="L153" i="1"/>
  <c r="F153" i="1"/>
  <c r="L40" i="1"/>
  <c r="F40" i="1"/>
  <c r="L11" i="1"/>
  <c r="F11" i="1"/>
  <c r="L66" i="1"/>
  <c r="F66" i="1"/>
  <c r="L22" i="1"/>
  <c r="F22" i="1"/>
  <c r="L82" i="1"/>
  <c r="F82" i="1"/>
  <c r="L159" i="1"/>
  <c r="F159" i="1"/>
  <c r="L112" i="1"/>
  <c r="F112" i="1"/>
  <c r="L59" i="1"/>
  <c r="F59" i="1"/>
  <c r="L132" i="1"/>
  <c r="F132" i="1"/>
  <c r="L126" i="1"/>
  <c r="F126" i="1"/>
  <c r="L83" i="1"/>
  <c r="F83" i="1"/>
  <c r="L100" i="1"/>
  <c r="F100" i="1"/>
  <c r="L31" i="1"/>
  <c r="F31" i="1"/>
  <c r="L50" i="1"/>
  <c r="F50" i="1"/>
  <c r="L165" i="1"/>
  <c r="F165" i="1"/>
  <c r="L61" i="1"/>
  <c r="F61" i="1"/>
  <c r="L84" i="1"/>
  <c r="F84" i="1"/>
  <c r="L71" i="1"/>
  <c r="F71" i="1"/>
  <c r="L92" i="1"/>
  <c r="F92" i="1"/>
  <c r="L13" i="1"/>
  <c r="F13" i="1"/>
  <c r="L143" i="1"/>
  <c r="F143" i="1"/>
  <c r="L172" i="1"/>
  <c r="F172" i="1"/>
  <c r="L74" i="1"/>
  <c r="F74" i="1"/>
  <c r="L131" i="1"/>
  <c r="L122" i="1"/>
  <c r="F122" i="1"/>
  <c r="L78" i="1"/>
  <c r="F78" i="1"/>
  <c r="L81" i="1"/>
  <c r="L144" i="1"/>
  <c r="F144" i="1"/>
  <c r="L96" i="1"/>
  <c r="F96" i="1"/>
  <c r="L91" i="1"/>
  <c r="F91" i="1"/>
  <c r="L145" i="1"/>
  <c r="L147" i="1"/>
  <c r="F147" i="1"/>
  <c r="L62" i="1"/>
  <c r="F62" i="1"/>
  <c r="L115" i="1"/>
  <c r="F115" i="1"/>
  <c r="L161" i="1"/>
  <c r="F161" i="1"/>
  <c r="L134" i="1"/>
  <c r="F134" i="1"/>
  <c r="L118" i="1"/>
  <c r="F118" i="1"/>
  <c r="L95" i="1"/>
  <c r="F95" i="1"/>
  <c r="L152" i="1"/>
  <c r="F152" i="1"/>
  <c r="L65" i="1"/>
  <c r="F65" i="1"/>
  <c r="L21" i="1"/>
  <c r="F21" i="1"/>
  <c r="L44" i="1"/>
  <c r="F44" i="1"/>
  <c r="L56" i="1"/>
  <c r="F56" i="1"/>
  <c r="L43" i="1"/>
  <c r="F43" i="1"/>
  <c r="L48" i="1"/>
  <c r="F48" i="1"/>
  <c r="L18" i="1"/>
  <c r="F18" i="1"/>
  <c r="L125" i="1"/>
  <c r="F125" i="1"/>
  <c r="L157" i="1"/>
  <c r="F157" i="1"/>
  <c r="L34" i="1"/>
  <c r="F34" i="1"/>
  <c r="L142" i="1"/>
  <c r="F142" i="1"/>
  <c r="L97" i="1"/>
  <c r="F97" i="1"/>
  <c r="L80" i="1"/>
  <c r="F80" i="1"/>
  <c r="L55" i="1"/>
  <c r="F55" i="1"/>
  <c r="L101" i="1"/>
  <c r="F101" i="1"/>
  <c r="L139" i="1"/>
  <c r="F139" i="1"/>
  <c r="L164" i="1"/>
  <c r="F164" i="1"/>
  <c r="L46" i="1"/>
  <c r="F46" i="1"/>
  <c r="L107" i="1"/>
  <c r="L99" i="1"/>
  <c r="F99" i="1"/>
  <c r="L104" i="1"/>
  <c r="F104" i="1"/>
  <c r="L32" i="1"/>
  <c r="F32" i="1"/>
  <c r="L47" i="1"/>
  <c r="F47" i="1"/>
  <c r="L12" i="1"/>
  <c r="F12" i="1"/>
  <c r="L57" i="1"/>
  <c r="F57" i="1"/>
  <c r="L149" i="1"/>
  <c r="F149" i="1"/>
  <c r="L87" i="1"/>
  <c r="F87" i="1"/>
  <c r="L45" i="1"/>
  <c r="F45" i="1"/>
  <c r="L69" i="1"/>
  <c r="F69" i="1"/>
  <c r="L98" i="1"/>
  <c r="F98" i="1"/>
  <c r="L20" i="1"/>
  <c r="F20" i="1"/>
  <c r="L36" i="1"/>
  <c r="F36" i="1"/>
  <c r="L129" i="1"/>
  <c r="F129" i="1"/>
  <c r="L102" i="1"/>
  <c r="F102" i="1"/>
  <c r="L148" i="1"/>
  <c r="F148" i="1"/>
  <c r="L88" i="1"/>
  <c r="F88" i="1"/>
  <c r="L29" i="1"/>
  <c r="F29" i="1"/>
  <c r="L110" i="1"/>
  <c r="F110" i="1"/>
  <c r="L156" i="1"/>
  <c r="F156" i="1"/>
  <c r="L68" i="1"/>
  <c r="F68" i="1"/>
  <c r="L155" i="1"/>
  <c r="F155" i="1"/>
  <c r="L114" i="1"/>
  <c r="F114" i="1"/>
  <c r="L73" i="1"/>
  <c r="F73" i="1"/>
  <c r="L77" i="1"/>
  <c r="F77" i="1"/>
  <c r="L168" i="1"/>
  <c r="F168" i="1"/>
  <c r="L141" i="1"/>
  <c r="F141" i="1"/>
  <c r="L35" i="1"/>
  <c r="F35" i="1"/>
  <c r="L30" i="1"/>
  <c r="F30" i="1"/>
  <c r="L28" i="1"/>
  <c r="F28" i="1"/>
  <c r="L60" i="1"/>
  <c r="F60" i="1"/>
  <c r="L120" i="1"/>
  <c r="F120" i="1"/>
  <c r="L137" i="1"/>
  <c r="F137" i="1"/>
  <c r="L124" i="1"/>
  <c r="F124" i="1"/>
  <c r="L7" i="1"/>
  <c r="F7" i="1"/>
  <c r="L9" i="1"/>
  <c r="F9" i="1"/>
  <c r="L42" i="1"/>
  <c r="F42" i="1"/>
  <c r="L150" i="1"/>
  <c r="F150" i="1"/>
  <c r="L24" i="1"/>
  <c r="F24" i="1"/>
  <c r="L64" i="1"/>
  <c r="F64" i="1"/>
  <c r="L16" i="1"/>
  <c r="F16" i="1"/>
  <c r="L37" i="1"/>
  <c r="F37" i="1"/>
  <c r="L27" i="1"/>
  <c r="F27" i="1"/>
  <c r="M21" i="1" l="1"/>
  <c r="M31" i="1"/>
  <c r="M142" i="1"/>
  <c r="M133" i="1"/>
  <c r="M113" i="1"/>
  <c r="M56" i="1"/>
  <c r="M74" i="1"/>
  <c r="M12" i="1"/>
  <c r="M154" i="1"/>
  <c r="M127" i="1"/>
  <c r="M66" i="1"/>
  <c r="M30" i="1"/>
  <c r="M168" i="1"/>
  <c r="M98" i="1"/>
  <c r="M80" i="1"/>
  <c r="M65" i="1"/>
  <c r="M32" i="1"/>
  <c r="M8" i="1"/>
  <c r="M55" i="1"/>
  <c r="M82" i="1"/>
  <c r="M18" i="1"/>
  <c r="M27" i="1"/>
  <c r="M149" i="1"/>
  <c r="M116" i="1"/>
  <c r="M136" i="1"/>
  <c r="M35" i="1"/>
  <c r="M161" i="1"/>
  <c r="M153" i="1"/>
  <c r="M140" i="1"/>
  <c r="M92" i="1"/>
  <c r="M126" i="1"/>
  <c r="M115" i="1"/>
  <c r="M110" i="1"/>
  <c r="M100" i="1"/>
  <c r="M37" i="1"/>
  <c r="M83" i="1"/>
  <c r="M78" i="1"/>
  <c r="M73" i="1"/>
  <c r="M68" i="1"/>
  <c r="M64" i="1"/>
  <c r="M50" i="1"/>
  <c r="M94" i="1"/>
  <c r="M40" i="1"/>
  <c r="M28" i="1"/>
  <c r="M20" i="1"/>
  <c r="M16" i="1"/>
  <c r="M43" i="1"/>
  <c r="M150" i="1"/>
  <c r="M70" i="1"/>
  <c r="M141" i="1"/>
  <c r="M122" i="1"/>
  <c r="M91" i="1"/>
  <c r="M79" i="1"/>
  <c r="M81" i="1"/>
  <c r="M125" i="1"/>
  <c r="M114" i="1"/>
  <c r="M46" i="1"/>
  <c r="M44" i="1"/>
  <c r="M9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 H</author>
  </authors>
  <commentList>
    <comment ref="A1" authorId="0" shapeId="0" xr:uid="{C2583D8A-35DD-BB4B-9196-A162E39BAFD1}">
      <text>
        <r>
          <rPr>
            <b/>
            <sz val="10"/>
            <color rgb="FF000000"/>
            <rFont val="Tahoma"/>
            <family val="2"/>
          </rPr>
          <t>K 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need to be cleaned</t>
        </r>
      </text>
    </comment>
    <comment ref="B1" authorId="0" shapeId="0" xr:uid="{CD773538-9D48-DB47-A38F-9A5A8F6A8566}">
      <text>
        <r>
          <rPr>
            <b/>
            <sz val="10"/>
            <color rgb="FF000000"/>
            <rFont val="Tahoma"/>
            <family val="2"/>
          </rPr>
          <t>K 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Tp be completed
</t>
        </r>
      </text>
    </comment>
    <comment ref="H1" authorId="0" shapeId="0" xr:uid="{13374784-A071-FA49-8D78-ADC4EA10797A}">
      <text>
        <r>
          <rPr>
            <b/>
            <sz val="10"/>
            <color rgb="FF000000"/>
            <rFont val="Tahoma"/>
            <family val="2"/>
          </rPr>
          <t>K H: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need to be cleaned</t>
        </r>
      </text>
    </comment>
  </commentList>
</comments>
</file>

<file path=xl/sharedStrings.xml><?xml version="1.0" encoding="utf-8"?>
<sst xmlns="http://schemas.openxmlformats.org/spreadsheetml/2006/main" count="1237" uniqueCount="211">
  <si>
    <t>Name of municipality</t>
  </si>
  <si>
    <t>Province</t>
  </si>
  <si>
    <t>Budget allocated (R'000)</t>
  </si>
  <si>
    <t>Total Expenditure(R'000)</t>
  </si>
  <si>
    <t>Underspending</t>
  </si>
  <si>
    <t>Number of units to be installed/retrofitted</t>
  </si>
  <si>
    <t>Number of wastewater treament done</t>
  </si>
  <si>
    <t>Total cost in ZAR</t>
  </si>
  <si>
    <t>Projected Savings (MWh)</t>
  </si>
  <si>
    <t>Actual Savings (MWh)</t>
  </si>
  <si>
    <t>Cost per MWh savings (R'000)</t>
  </si>
  <si>
    <t>Eastern Cape</t>
  </si>
  <si>
    <t>King Sabata Dalindyebo</t>
  </si>
  <si>
    <t>Buffalo City</t>
  </si>
  <si>
    <t>George</t>
  </si>
  <si>
    <t>Western Cape</t>
  </si>
  <si>
    <t>Stellenbosch</t>
  </si>
  <si>
    <t xml:space="preserve">Eden </t>
  </si>
  <si>
    <t>Beaufort West</t>
  </si>
  <si>
    <t>Ba Phalaborwa</t>
  </si>
  <si>
    <t>Limpopo</t>
  </si>
  <si>
    <t>Musina</t>
  </si>
  <si>
    <t xml:space="preserve">Polokwane </t>
  </si>
  <si>
    <t>Mogale City</t>
  </si>
  <si>
    <t>Gauteng</t>
  </si>
  <si>
    <t>Lesedi</t>
  </si>
  <si>
    <t>City of Johannesburg</t>
  </si>
  <si>
    <t>Ekurhuleni</t>
  </si>
  <si>
    <t>Ethekwini</t>
  </si>
  <si>
    <t>Kwazulu Natal</t>
  </si>
  <si>
    <t>Ray Nkonyeni</t>
  </si>
  <si>
    <t>Umhlathuze</t>
  </si>
  <si>
    <t>Ilembe</t>
  </si>
  <si>
    <t>Harry Gwala</t>
  </si>
  <si>
    <t>Mbombela</t>
  </si>
  <si>
    <t>Mpumalanga</t>
  </si>
  <si>
    <t>Thaba Chueu</t>
  </si>
  <si>
    <t>Govan Mbeki</t>
  </si>
  <si>
    <t>Thabo Mafutsanyana</t>
  </si>
  <si>
    <t>Free State</t>
  </si>
  <si>
    <t>Masilonyana</t>
  </si>
  <si>
    <t>David Kruiper</t>
  </si>
  <si>
    <t>Sol Plaatje</t>
  </si>
  <si>
    <t xml:space="preserve">Mafikeng </t>
  </si>
  <si>
    <t>North West</t>
  </si>
  <si>
    <t>Naledi</t>
  </si>
  <si>
    <t>JB Marks</t>
  </si>
  <si>
    <t xml:space="preserve">Bushbuckridge </t>
  </si>
  <si>
    <t xml:space="preserve">Karoo Hoogland </t>
  </si>
  <si>
    <t>Polokwane</t>
  </si>
  <si>
    <t>Blouberg</t>
  </si>
  <si>
    <t>Elias Motsoaledi</t>
  </si>
  <si>
    <t>City of Matlosana</t>
  </si>
  <si>
    <t xml:space="preserve">                     -   </t>
  </si>
  <si>
    <t>Lekwa Teemane</t>
  </si>
  <si>
    <t>Mamusa</t>
  </si>
  <si>
    <t xml:space="preserve"> R                 -   </t>
  </si>
  <si>
    <t>Tshwane</t>
  </si>
  <si>
    <t>Rand West</t>
  </si>
  <si>
    <t xml:space="preserve">Ilembe District </t>
  </si>
  <si>
    <t>KwaDukuza</t>
  </si>
  <si>
    <t>City of UMhlathuze</t>
  </si>
  <si>
    <t>Nala</t>
  </si>
  <si>
    <t>Elundini</t>
  </si>
  <si>
    <t>Cape Agulhas</t>
  </si>
  <si>
    <t>Swartland</t>
  </si>
  <si>
    <t>Knysna</t>
  </si>
  <si>
    <t>Mkhondo</t>
  </si>
  <si>
    <t>Nkomazi</t>
  </si>
  <si>
    <t>Thembisile Hani</t>
  </si>
  <si>
    <t>Gamagara</t>
  </si>
  <si>
    <t>Siyancuma</t>
  </si>
  <si>
    <t xml:space="preserve">Renosterberg </t>
  </si>
  <si>
    <t xml:space="preserve"> -</t>
  </si>
  <si>
    <t>Kouga</t>
  </si>
  <si>
    <t>Raymond Mhlaba</t>
  </si>
  <si>
    <t>Aflred Nzo</t>
  </si>
  <si>
    <t>5 205</t>
  </si>
  <si>
    <t>Msunduzi</t>
  </si>
  <si>
    <t>Newcastle</t>
  </si>
  <si>
    <t>Zululand</t>
  </si>
  <si>
    <t>Johannesburg</t>
  </si>
  <si>
    <t>Emfuleni</t>
  </si>
  <si>
    <t>Ngwathe</t>
  </si>
  <si>
    <t>Matjhabeng</t>
  </si>
  <si>
    <t xml:space="preserve">Thabo Mofutsanyana </t>
  </si>
  <si>
    <t>City of Cape Town</t>
  </si>
  <si>
    <t>Bitou</t>
  </si>
  <si>
    <t>Drakenstein</t>
  </si>
  <si>
    <t>Close-out report pending</t>
  </si>
  <si>
    <t>Chief Albert Luthuli</t>
  </si>
  <si>
    <t>Dipaleseng</t>
  </si>
  <si>
    <t>Bushbuckridge</t>
  </si>
  <si>
    <t>-</t>
  </si>
  <si>
    <t>eMthanjeni</t>
  </si>
  <si>
    <t>Kheis</t>
  </si>
  <si>
    <t>Kgatelopele</t>
  </si>
  <si>
    <t>Port St Johns</t>
  </si>
  <si>
    <t> 131</t>
  </si>
  <si>
    <t>Nelson Mandela Bay</t>
  </si>
  <si>
    <t>Endumeni</t>
  </si>
  <si>
    <t>EThekwini</t>
  </si>
  <si>
    <t>ILembe</t>
  </si>
  <si>
    <t>Bela Bela</t>
  </si>
  <si>
    <t>Ephraim Mogale</t>
  </si>
  <si>
    <t>Greater Letaba</t>
  </si>
  <si>
    <t>Molemole</t>
  </si>
  <si>
    <t>Mahikeng</t>
  </si>
  <si>
    <t>Rustenburg</t>
  </si>
  <si>
    <t> 394</t>
  </si>
  <si>
    <t>Tswaing</t>
  </si>
  <si>
    <t>Fezile Dabi</t>
  </si>
  <si>
    <t>Cape Town</t>
  </si>
  <si>
    <t>Theewaterskloof</t>
  </si>
  <si>
    <t>Hassequa</t>
  </si>
  <si>
    <t>2017/18</t>
  </si>
  <si>
    <t>2018/19</t>
  </si>
  <si>
    <t>2019/20</t>
  </si>
  <si>
    <t>2020/21</t>
  </si>
  <si>
    <t>FY</t>
  </si>
  <si>
    <t>Row Labels</t>
  </si>
  <si>
    <t>Grand Total</t>
  </si>
  <si>
    <t>Column Labels</t>
  </si>
  <si>
    <t>Sum of Total Expenditure(R'000)</t>
  </si>
  <si>
    <t>Cat of Muni</t>
  </si>
  <si>
    <t>LM</t>
  </si>
  <si>
    <t>Dr Beyers Naude</t>
  </si>
  <si>
    <t>Mafube</t>
  </si>
  <si>
    <t>Mangaung</t>
  </si>
  <si>
    <t>Metros</t>
  </si>
  <si>
    <t>Greater Tzaneen</t>
  </si>
  <si>
    <t>Makhado</t>
  </si>
  <si>
    <t>Thulamela</t>
  </si>
  <si>
    <t>Mogalakwena</t>
  </si>
  <si>
    <t>Victor Khanye</t>
  </si>
  <si>
    <t>Dawid Kruiper</t>
  </si>
  <si>
    <t>Umsobomvu</t>
  </si>
  <si>
    <t>Kai Garib</t>
  </si>
  <si>
    <t>Maquassi Hills</t>
  </si>
  <si>
    <t>Bojanala</t>
  </si>
  <si>
    <t>Breede Valley</t>
  </si>
  <si>
    <t>DM</t>
  </si>
  <si>
    <t>City of Tshwane</t>
  </si>
  <si>
    <t>lM</t>
  </si>
  <si>
    <t>Karoo Hoogland</t>
  </si>
  <si>
    <t>Renosterberg</t>
  </si>
  <si>
    <t>Eden</t>
  </si>
  <si>
    <t>Category</t>
  </si>
  <si>
    <t>Sum of Projected Savings (MWh)</t>
  </si>
  <si>
    <t>Sum of Actual Savings (MWh)</t>
  </si>
  <si>
    <t>(All)</t>
  </si>
  <si>
    <t>Alfred Nzo</t>
  </si>
  <si>
    <t>Northern Cape</t>
  </si>
  <si>
    <t>2016/17</t>
  </si>
  <si>
    <t>Deep Dive</t>
  </si>
  <si>
    <t>DD</t>
  </si>
  <si>
    <t>Sum of Budget allocated (R'000)</t>
  </si>
  <si>
    <t>Comment:</t>
  </si>
  <si>
    <t>Those that get 'more' show multi-year grant expnditure</t>
  </si>
  <si>
    <t>No one muni gets significant amoint (R42 / 5Y the most</t>
  </si>
  <si>
    <t>Questions:</t>
  </si>
  <si>
    <t>Which muni supported by DMRE / GIZ</t>
  </si>
  <si>
    <t>What is there budget vs actual</t>
  </si>
  <si>
    <t>What did they 'buy'</t>
  </si>
  <si>
    <t>GIZ REPORTS INFO
BP budget</t>
  </si>
  <si>
    <t>Water Purification</t>
  </si>
  <si>
    <t>Lights</t>
  </si>
  <si>
    <t>Aircons</t>
  </si>
  <si>
    <t>EE - lights</t>
  </si>
  <si>
    <t>EE - aircon</t>
  </si>
  <si>
    <t>EE - water purification</t>
  </si>
  <si>
    <t>lights</t>
  </si>
  <si>
    <t>%</t>
  </si>
  <si>
    <t>Count of EE - lights</t>
  </si>
  <si>
    <t>Count of EE - aircon</t>
  </si>
  <si>
    <t>Count of EE - water purification</t>
  </si>
  <si>
    <t>Count of FY</t>
  </si>
  <si>
    <t>Selected</t>
  </si>
  <si>
    <t>Criteria (tbc)</t>
  </si>
  <si>
    <t xml:space="preserve">Note:  </t>
  </si>
  <si>
    <t>These 7 collectively spent R165/ R810 (20%) of grant in last 5 years</t>
  </si>
  <si>
    <t>What did they spend it on?</t>
  </si>
  <si>
    <t>What did they achieve (can it be measured)?</t>
  </si>
  <si>
    <t>Actual' value'
(expenditure / projected savings)</t>
  </si>
  <si>
    <t xml:space="preserve"> value'
(i.e. budget / projected savings)</t>
  </si>
  <si>
    <t>EE - PM (5%)</t>
  </si>
  <si>
    <t>EE - Public awareness (1%)</t>
  </si>
  <si>
    <t>R</t>
  </si>
  <si>
    <t>EE - training (1%)</t>
  </si>
  <si>
    <t>EE - Planning (7%)</t>
  </si>
  <si>
    <t xml:space="preserve">DMRE QR </t>
  </si>
  <si>
    <t>units planned</t>
  </si>
  <si>
    <t>units actual</t>
  </si>
  <si>
    <t>projected Savind (Mwh/a)</t>
  </si>
  <si>
    <t>actual savings (Mwh/a)</t>
  </si>
  <si>
    <t>Sum of units planned</t>
  </si>
  <si>
    <t>Sum of units actual</t>
  </si>
  <si>
    <t>Sum of Budget savings</t>
  </si>
  <si>
    <t>Sum of Actual savings</t>
  </si>
  <si>
    <t>c/kwh</t>
  </si>
  <si>
    <t>R/MWh</t>
  </si>
  <si>
    <t>https://www.eskom.co.za/CustomerCare/TariffsAndCharges/Pages/Tariffs_And_Charges.aspx</t>
  </si>
  <si>
    <t>share of total (5Y)</t>
  </si>
  <si>
    <t>Cost of Planning &amp; PM (i.e 7%+5%)</t>
  </si>
  <si>
    <t>Cost of Planning and Management</t>
  </si>
  <si>
    <t xml:space="preserve">7% &amp; 5 % allowance -&gt; ±R100 over 5 year + support of GIZ </t>
  </si>
  <si>
    <t>Is this ok?</t>
  </si>
  <si>
    <t>MWH savings</t>
  </si>
  <si>
    <t>Project Cost</t>
  </si>
  <si>
    <t>Payback (years)</t>
  </si>
  <si>
    <t>Other (i.e not hardware) - 14%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</si>
</sst>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R&quot;* #,##0_);_(&quot;R&quot;* \(#,##0\);_(&quot;R&quot;* &quot;-&quot;_);_(@_)"/>
    <numFmt numFmtId="44" formatCode="_(&quot;R&quot;* #,##0.00_);_(&quot;R&quot;* \(#,##0.00\);_(&quot;R&quot;* &quot;-&quot;??_);_(@_)"/>
    <numFmt numFmtId="43" formatCode="_(* #,##0.00_);_(* \(#,##0.00\);_(* &quot;-&quot;??_);_(@_)"/>
    <numFmt numFmtId="164" formatCode="_-[$R-1C09]* #,##0_-;\-[$R-1C09]* #,##0_-;_-[$R-1C09]* &quot;-&quot;??_-;_-@_-"/>
    <numFmt numFmtId="165" formatCode="_-[$R-1C09]* #,##0.00_-;\-[$R-1C09]* #,##0.00_-;_-[$R-1C09]* &quot;-&quot;??_-;_-@_-"/>
    <numFmt numFmtId="167" formatCode="_-&quot;R&quot;* #,##0_-;\-&quot;R&quot;* #,##0_-;_-&quot;R&quot;* &quot;-&quot;??_-;_-@_-"/>
    <numFmt numFmtId="168" formatCode="_-* #,##0_-;\-* #,##0_-;_-* &quot;-&quot;??_-;_-@_-"/>
    <numFmt numFmtId="169" formatCode="&quot;R&quot;#,##0"/>
    <numFmt numFmtId="175" formatCode="_(&quot;R&quot;* #,##0_);_(&quot;R&quot;* \(#,##0\);_(&quot;R&quot;* &quot;-&quot;??_);_(@_)"/>
    <numFmt numFmtId="180" formatCode="0.0"/>
  </numFmts>
  <fonts count="15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rgb="FF000000"/>
      <name val="Calibri"/>
      <family val="2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9FF66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13">
    <xf numFmtId="0" fontId="0" fillId="0" borderId="0" xfId="0"/>
    <xf numFmtId="0" fontId="2" fillId="0" borderId="1" xfId="0" applyFont="1" applyBorder="1"/>
    <xf numFmtId="0" fontId="0" fillId="0" borderId="0" xfId="0" applyFont="1"/>
    <xf numFmtId="0" fontId="0" fillId="0" borderId="1" xfId="0" applyBorder="1"/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0" fontId="0" fillId="0" borderId="3" xfId="0" applyBorder="1"/>
    <xf numFmtId="3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2" xfId="0" applyBorder="1"/>
    <xf numFmtId="164" fontId="0" fillId="0" borderId="2" xfId="0" applyNumberFormat="1" applyBorder="1" applyAlignment="1">
      <alignment vertical="center"/>
    </xf>
    <xf numFmtId="0" fontId="0" fillId="0" borderId="5" xfId="0" applyBorder="1"/>
    <xf numFmtId="3" fontId="0" fillId="0" borderId="4" xfId="0" applyNumberFormat="1" applyBorder="1"/>
    <xf numFmtId="164" fontId="0" fillId="0" borderId="1" xfId="0" applyNumberForma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0" fontId="0" fillId="0" borderId="2" xfId="0" applyBorder="1" applyAlignment="1">
      <alignment horizontal="right"/>
    </xf>
    <xf numFmtId="164" fontId="4" fillId="2" borderId="1" xfId="0" applyNumberFormat="1" applyFont="1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vertical="center" wrapText="1"/>
    </xf>
    <xf numFmtId="3" fontId="0" fillId="0" borderId="1" xfId="0" applyNumberFormat="1" applyBorder="1"/>
    <xf numFmtId="164" fontId="4" fillId="2" borderId="1" xfId="0" applyNumberFormat="1" applyFont="1" applyFill="1" applyBorder="1" applyAlignment="1">
      <alignment horizontal="left" vertical="top"/>
    </xf>
    <xf numFmtId="164" fontId="4" fillId="2" borderId="1" xfId="0" applyNumberFormat="1" applyFont="1" applyFill="1" applyBorder="1" applyAlignment="1">
      <alignment horizontal="left"/>
    </xf>
    <xf numFmtId="3" fontId="0" fillId="0" borderId="2" xfId="0" applyNumberFormat="1" applyBorder="1"/>
    <xf numFmtId="164" fontId="4" fillId="0" borderId="1" xfId="0" applyNumberFormat="1" applyFont="1" applyBorder="1" applyAlignment="1">
      <alignment vertical="center"/>
    </xf>
    <xf numFmtId="0" fontId="0" fillId="0" borderId="1" xfId="0" applyNumberFormat="1" applyBorder="1" applyAlignment="1">
      <alignment horizontal="right"/>
    </xf>
    <xf numFmtId="164" fontId="4" fillId="0" borderId="1" xfId="0" applyNumberFormat="1" applyFont="1" applyBorder="1"/>
    <xf numFmtId="164" fontId="4" fillId="0" borderId="2" xfId="0" applyNumberFormat="1" applyFont="1" applyBorder="1" applyAlignment="1">
      <alignment vertical="center"/>
    </xf>
    <xf numFmtId="0" fontId="0" fillId="0" borderId="2" xfId="0" applyNumberFormat="1" applyBorder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65" fontId="0" fillId="0" borderId="3" xfId="0" applyNumberFormat="1" applyBorder="1"/>
    <xf numFmtId="2" fontId="0" fillId="0" borderId="3" xfId="0" applyNumberFormat="1" applyBorder="1"/>
    <xf numFmtId="0" fontId="0" fillId="0" borderId="4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2" fontId="0" fillId="0" borderId="0" xfId="0" applyNumberFormat="1"/>
    <xf numFmtId="0" fontId="0" fillId="0" borderId="0" xfId="0" applyAlignment="1">
      <alignment horizontal="left" indent="1"/>
    </xf>
    <xf numFmtId="0" fontId="2" fillId="4" borderId="1" xfId="0" applyFont="1" applyFill="1" applyBorder="1"/>
    <xf numFmtId="0" fontId="0" fillId="0" borderId="0" xfId="0" applyBorder="1"/>
    <xf numFmtId="0" fontId="0" fillId="0" borderId="1" xfId="0" applyFill="1" applyBorder="1"/>
    <xf numFmtId="0" fontId="2" fillId="4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2" fillId="5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4" fontId="0" fillId="0" borderId="0" xfId="0" applyNumberFormat="1"/>
    <xf numFmtId="44" fontId="8" fillId="0" borderId="0" xfId="1" applyFont="1"/>
    <xf numFmtId="0" fontId="0" fillId="0" borderId="7" xfId="0" applyBorder="1"/>
    <xf numFmtId="0" fontId="0" fillId="0" borderId="1" xfId="0" applyNumberFormat="1" applyBorder="1"/>
    <xf numFmtId="0" fontId="0" fillId="0" borderId="9" xfId="0" applyBorder="1"/>
    <xf numFmtId="0" fontId="0" fillId="0" borderId="10" xfId="0" applyBorder="1"/>
    <xf numFmtId="167" fontId="0" fillId="0" borderId="0" xfId="0" applyNumberFormat="1"/>
    <xf numFmtId="167" fontId="0" fillId="0" borderId="0" xfId="3" applyNumberFormat="1" applyFont="1"/>
    <xf numFmtId="168" fontId="0" fillId="0" borderId="0" xfId="3" applyNumberFormat="1" applyFont="1" applyFill="1"/>
    <xf numFmtId="164" fontId="12" fillId="0" borderId="1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7" fontId="13" fillId="0" borderId="0" xfId="0" applyNumberFormat="1" applyFont="1"/>
    <xf numFmtId="167" fontId="0" fillId="0" borderId="1" xfId="3" applyNumberFormat="1" applyFont="1" applyBorder="1"/>
    <xf numFmtId="164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164" fontId="4" fillId="2" borderId="0" xfId="0" applyNumberFormat="1" applyFont="1" applyFill="1" applyBorder="1"/>
    <xf numFmtId="164" fontId="4" fillId="0" borderId="0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horizontal="left" vertical="center"/>
    </xf>
    <xf numFmtId="167" fontId="0" fillId="0" borderId="1" xfId="0" applyNumberFormat="1" applyBorder="1"/>
    <xf numFmtId="164" fontId="0" fillId="0" borderId="0" xfId="0" applyNumberFormat="1" applyBorder="1" applyAlignment="1">
      <alignment horizontal="right" vertical="center"/>
    </xf>
    <xf numFmtId="3" fontId="0" fillId="0" borderId="0" xfId="0" applyNumberFormat="1" applyBorder="1" applyAlignment="1">
      <alignment horizontal="right"/>
    </xf>
    <xf numFmtId="167" fontId="13" fillId="0" borderId="1" xfId="0" applyNumberFormat="1" applyFont="1" applyBorder="1"/>
    <xf numFmtId="164" fontId="12" fillId="0" borderId="0" xfId="0" applyNumberFormat="1" applyFont="1" applyBorder="1" applyAlignment="1">
      <alignment horizontal="right"/>
    </xf>
    <xf numFmtId="0" fontId="0" fillId="0" borderId="5" xfId="0" applyNumberFormat="1" applyBorder="1"/>
    <xf numFmtId="0" fontId="11" fillId="0" borderId="1" xfId="0" applyFont="1" applyBorder="1" applyAlignment="1">
      <alignment horizontal="justify" vertical="center" wrapText="1"/>
    </xf>
    <xf numFmtId="167" fontId="0" fillId="0" borderId="1" xfId="3" applyNumberFormat="1" applyFont="1" applyFill="1" applyBorder="1"/>
    <xf numFmtId="164" fontId="0" fillId="0" borderId="0" xfId="0" applyNumberFormat="1" applyBorder="1" applyAlignment="1">
      <alignment horizontal="left" vertical="center" wrapText="1"/>
    </xf>
    <xf numFmtId="168" fontId="0" fillId="0" borderId="1" xfId="3" applyNumberFormat="1" applyFont="1" applyFill="1" applyBorder="1"/>
    <xf numFmtId="164" fontId="4" fillId="2" borderId="0" xfId="0" applyNumberFormat="1" applyFont="1" applyFill="1" applyBorder="1" applyAlignment="1">
      <alignment horizontal="left"/>
    </xf>
    <xf numFmtId="164" fontId="0" fillId="0" borderId="2" xfId="0" applyNumberFormat="1" applyBorder="1" applyAlignment="1">
      <alignment horizontal="left" vertical="center"/>
    </xf>
    <xf numFmtId="164" fontId="4" fillId="0" borderId="2" xfId="0" applyNumberFormat="1" applyFont="1" applyBorder="1"/>
    <xf numFmtId="168" fontId="0" fillId="0" borderId="1" xfId="3" applyNumberFormat="1" applyFont="1" applyBorder="1"/>
    <xf numFmtId="167" fontId="0" fillId="0" borderId="0" xfId="3" applyNumberFormat="1" applyFont="1" applyBorder="1"/>
    <xf numFmtId="167" fontId="0" fillId="0" borderId="2" xfId="0" applyNumberFormat="1" applyBorder="1"/>
    <xf numFmtId="3" fontId="0" fillId="0" borderId="0" xfId="0" applyNumberFormat="1" applyBorder="1"/>
    <xf numFmtId="167" fontId="0" fillId="0" borderId="0" xfId="0" applyNumberFormat="1" applyBorder="1"/>
    <xf numFmtId="167" fontId="13" fillId="0" borderId="0" xfId="0" applyNumberFormat="1" applyFont="1" applyBorder="1"/>
    <xf numFmtId="0" fontId="0" fillId="0" borderId="4" xfId="0" applyNumberFormat="1" applyBorder="1" applyAlignment="1">
      <alignment horizontal="right"/>
    </xf>
    <xf numFmtId="2" fontId="0" fillId="0" borderId="8" xfId="0" applyNumberFormat="1" applyBorder="1"/>
    <xf numFmtId="169" fontId="0" fillId="0" borderId="0" xfId="0" applyNumberFormat="1"/>
    <xf numFmtId="9" fontId="0" fillId="4" borderId="0" xfId="2" applyFont="1" applyFill="1"/>
    <xf numFmtId="0" fontId="2" fillId="7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indent="2"/>
    </xf>
    <xf numFmtId="0" fontId="8" fillId="4" borderId="0" xfId="0" applyFont="1" applyFill="1" applyAlignment="1">
      <alignment horizontal="center" vertical="center" wrapText="1"/>
    </xf>
    <xf numFmtId="44" fontId="8" fillId="0" borderId="0" xfId="0" applyNumberFormat="1" applyFont="1"/>
    <xf numFmtId="0" fontId="8" fillId="4" borderId="0" xfId="0" quotePrefix="1" applyFont="1" applyFill="1" applyAlignment="1">
      <alignment horizontal="center" vertical="center" wrapText="1"/>
    </xf>
    <xf numFmtId="0" fontId="0" fillId="0" borderId="0" xfId="0" applyFill="1"/>
    <xf numFmtId="0" fontId="13" fillId="0" borderId="0" xfId="0" applyFont="1"/>
    <xf numFmtId="4" fontId="14" fillId="6" borderId="0" xfId="0" applyNumberFormat="1" applyFont="1" applyFill="1" applyBorder="1" applyAlignment="1">
      <alignment horizontal="right" vertical="center"/>
    </xf>
    <xf numFmtId="0" fontId="10" fillId="7" borderId="6" xfId="0" applyFont="1" applyFill="1" applyBorder="1" applyAlignment="1">
      <alignment horizontal="center" vertical="center" wrapText="1"/>
    </xf>
    <xf numFmtId="9" fontId="0" fillId="0" borderId="0" xfId="0" applyNumberFormat="1"/>
    <xf numFmtId="44" fontId="0" fillId="0" borderId="0" xfId="1" applyFont="1"/>
    <xf numFmtId="0" fontId="2" fillId="5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3" fontId="0" fillId="0" borderId="0" xfId="0" applyNumberFormat="1"/>
    <xf numFmtId="0" fontId="0" fillId="9" borderId="0" xfId="0" applyFill="1"/>
    <xf numFmtId="0" fontId="0" fillId="10" borderId="0" xfId="0" applyFill="1"/>
    <xf numFmtId="175" fontId="0" fillId="0" borderId="0" xfId="1" applyNumberFormat="1" applyFont="1"/>
    <xf numFmtId="42" fontId="13" fillId="0" borderId="0" xfId="0" applyNumberFormat="1" applyFont="1"/>
    <xf numFmtId="175" fontId="0" fillId="0" borderId="0" xfId="0" applyNumberFormat="1"/>
    <xf numFmtId="0" fontId="0" fillId="4" borderId="0" xfId="0" applyFill="1"/>
    <xf numFmtId="180" fontId="0" fillId="0" borderId="0" xfId="0" applyNumberFormat="1"/>
    <xf numFmtId="0" fontId="0" fillId="3" borderId="0" xfId="0" applyFill="1"/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40">
    <dxf>
      <fill>
        <patternFill patternType="solid">
          <bgColor theme="7" tint="0.79998168889431442"/>
        </patternFill>
      </fill>
    </dxf>
    <dxf>
      <numFmt numFmtId="32" formatCode="_(&quot;R&quot;* #,##0_);_(&quot;R&quot;* \(#,##0\);_(&quot;R&quot;* &quot;-&quot;_);_(@_)"/>
    </dxf>
    <dxf>
      <numFmt numFmtId="32" formatCode="_(&quot;R&quot;* #,##0_);_(&quot;R&quot;* \(#,##0\);_(&quot;R&quot;* &quot;-&quot;_);_(@_)"/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32" formatCode="_(&quot;R&quot;* #,##0_);_(&quot;R&quot;* \(#,##0\);_(&quot;R&quot;* &quot;-&quot;_);_(@_)"/>
    </dxf>
    <dxf>
      <fill>
        <patternFill patternType="solid">
          <bgColor theme="7" tint="0.79998168889431442"/>
        </patternFill>
      </fill>
    </dxf>
    <dxf>
      <numFmt numFmtId="32" formatCode="_(&quot;R&quot;* #,##0_);_(&quot;R&quot;* \(#,##0\);_(&quot;R&quot;* &quot;-&quot;_);_(@_)"/>
    </dxf>
    <dxf>
      <numFmt numFmtId="32" formatCode="_(&quot;R&quot;* #,##0_);_(&quot;R&quot;* \(#,##0\);_(&quot;R&quot;* &quot;-&quot;_);_(@_)"/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32" formatCode="_(&quot;R&quot;* #,##0_);_(&quot;R&quot;* \(#,##0\);_(&quot;R&quot;* &quot;-&quot;_);_(@_)"/>
    </dxf>
    <dxf>
      <numFmt numFmtId="32" formatCode="_(&quot;R&quot;* #,##0_);_(&quot;R&quot;* \(#,##0\);_(&quot;R&quot;* &quot;-&quot;_);_(@_)"/>
    </dxf>
    <dxf>
      <fill>
        <patternFill patternType="solid">
          <bgColor theme="7" tint="0.79998168889431442"/>
        </patternFill>
      </fill>
    </dxf>
    <dxf>
      <numFmt numFmtId="32" formatCode="_(&quot;R&quot;* #,##0_);_(&quot;R&quot;* \(#,##0\);_(&quot;R&quot;* &quot;-&quot;_);_(@_)"/>
    </dxf>
    <dxf>
      <numFmt numFmtId="32" formatCode="_(&quot;R&quot;* #,##0_);_(&quot;R&quot;* \(#,##0\);_(&quot;R&quot;* &quot;-&quot;_);_(@_)"/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32" formatCode="_(&quot;R&quot;* #,##0_);_(&quot;R&quot;* \(#,##0\);_(&quot;R&quot;* &quot;-&quot;_);_(@_)"/>
    </dxf>
    <dxf>
      <numFmt numFmtId="32" formatCode="_(&quot;R&quot;* #,##0_);_(&quot;R&quot;* \(#,##0\);_(&quot;R&quot;* &quot;-&quot;_);_(@_)"/>
    </dxf>
    <dxf>
      <fill>
        <patternFill patternType="solid">
          <bgColor theme="7" tint="0.79998168889431442"/>
        </patternFill>
      </fill>
    </dxf>
    <dxf>
      <fill>
        <patternFill patternType="solid">
          <bgColor theme="5"/>
        </patternFill>
      </fill>
    </dxf>
    <dxf>
      <fill>
        <patternFill patternType="solid">
          <bgColor theme="5"/>
        </patternFill>
      </fill>
    </dxf>
    <dxf>
      <numFmt numFmtId="0" formatCode="General"/>
    </dxf>
    <dxf>
      <font>
        <i/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164" formatCode="_-[$R-1C09]* #,##0_-;\-[$R-1C09]* #,##0_-;_-[$R-1C09]* &quot;-&quot;??_-;_-@_-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_-[$R-1C09]* #,##0.00_-;\-[$R-1C09]* #,##0.00_-;_-[$R-1C09]* &quot;-&quot;??_-;_-@_-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[$R-1C09]* #,##0_-;\-[$R-1C09]* #,##0_-;_-[$R-1C09]* &quot;-&quot;??_-;_-@_-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_-[$R-1C09]* #,##0_-;\-[$R-1C09]* #,##0_-;_-[$R-1C09]* &quot;-&quot;??_-;_-@_-"/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right style="thin">
          <color auto="1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[20210825_EEDMS_example_v2.xlsx]Summary_Nat!PivotTable2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Summary_Nat!$B$3:$B$4</c:f>
              <c:strCache>
                <c:ptCount val="1"/>
                <c:pt idx="0">
                  <c:v>2017/18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Summary_Nat!$A$5:$A$14</c:f>
              <c:strCache>
                <c:ptCount val="9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 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 West</c:v>
                </c:pt>
                <c:pt idx="7">
                  <c:v>Northern Cape</c:v>
                </c:pt>
                <c:pt idx="8">
                  <c:v>Western Cape</c:v>
                </c:pt>
              </c:strCache>
            </c:strRef>
          </c:cat>
          <c:val>
            <c:numRef>
              <c:f>Summary_Nat!$B$5:$B$14</c:f>
              <c:numCache>
                <c:formatCode>_("R"* #,##0_);_("R"* \(#,##0\);_("R"* "-"_);_(@_)</c:formatCode>
                <c:ptCount val="9"/>
                <c:pt idx="0">
                  <c:v>17445</c:v>
                </c:pt>
                <c:pt idx="1">
                  <c:v>8076</c:v>
                </c:pt>
                <c:pt idx="2">
                  <c:v>30255</c:v>
                </c:pt>
                <c:pt idx="3">
                  <c:v>26300</c:v>
                </c:pt>
                <c:pt idx="4">
                  <c:v>12802</c:v>
                </c:pt>
                <c:pt idx="5">
                  <c:v>10665</c:v>
                </c:pt>
                <c:pt idx="6">
                  <c:v>14086</c:v>
                </c:pt>
                <c:pt idx="7">
                  <c:v>10856</c:v>
                </c:pt>
                <c:pt idx="8">
                  <c:v>24141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A7-BE41-BFBB-B56C6278486A}"/>
            </c:ext>
          </c:extLst>
        </c:ser>
        <c:ser>
          <c:idx val="1"/>
          <c:order val="1"/>
          <c:tx>
            <c:strRef>
              <c:f>Summary_Nat!$C$3:$C$4</c:f>
              <c:strCache>
                <c:ptCount val="1"/>
                <c:pt idx="0">
                  <c:v>2018/19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Summary_Nat!$A$5:$A$14</c:f>
              <c:strCache>
                <c:ptCount val="9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 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 West</c:v>
                </c:pt>
                <c:pt idx="7">
                  <c:v>Northern Cape</c:v>
                </c:pt>
                <c:pt idx="8">
                  <c:v>Western Cape</c:v>
                </c:pt>
              </c:strCache>
            </c:strRef>
          </c:cat>
          <c:val>
            <c:numRef>
              <c:f>Summary_Nat!$C$5:$C$14</c:f>
              <c:numCache>
                <c:formatCode>_("R"* #,##0_);_("R"* \(#,##0\);_("R"* "-"_);_(@_)</c:formatCode>
                <c:ptCount val="9"/>
                <c:pt idx="0">
                  <c:v>24875</c:v>
                </c:pt>
                <c:pt idx="1">
                  <c:v>10521</c:v>
                </c:pt>
                <c:pt idx="2">
                  <c:v>25704</c:v>
                </c:pt>
                <c:pt idx="3">
                  <c:v>34520</c:v>
                </c:pt>
                <c:pt idx="4">
                  <c:v>10285</c:v>
                </c:pt>
                <c:pt idx="5">
                  <c:v>17954</c:v>
                </c:pt>
                <c:pt idx="6">
                  <c:v>8606</c:v>
                </c:pt>
                <c:pt idx="7">
                  <c:v>12636</c:v>
                </c:pt>
                <c:pt idx="8">
                  <c:v>32031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A7-BE41-BFBB-B56C6278486A}"/>
            </c:ext>
          </c:extLst>
        </c:ser>
        <c:ser>
          <c:idx val="2"/>
          <c:order val="2"/>
          <c:tx>
            <c:strRef>
              <c:f>Summary_Nat!$D$3:$D$4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Summary_Nat!$A$5:$A$14</c:f>
              <c:strCache>
                <c:ptCount val="9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 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 West</c:v>
                </c:pt>
                <c:pt idx="7">
                  <c:v>Northern Cape</c:v>
                </c:pt>
                <c:pt idx="8">
                  <c:v>Western Cape</c:v>
                </c:pt>
              </c:strCache>
            </c:strRef>
          </c:cat>
          <c:val>
            <c:numRef>
              <c:f>Summary_Nat!$D$5:$D$14</c:f>
              <c:numCache>
                <c:formatCode>_("R"* #,##0_);_("R"* \(#,##0\);_("R"* "-"_);_(@_)</c:formatCode>
                <c:ptCount val="9"/>
                <c:pt idx="0">
                  <c:v>15999</c:v>
                </c:pt>
                <c:pt idx="1">
                  <c:v>29078</c:v>
                </c:pt>
                <c:pt idx="2">
                  <c:v>32183</c:v>
                </c:pt>
                <c:pt idx="3">
                  <c:v>25385</c:v>
                </c:pt>
                <c:pt idx="4">
                  <c:v>11510</c:v>
                </c:pt>
                <c:pt idx="5">
                  <c:v>17563</c:v>
                </c:pt>
                <c:pt idx="6">
                  <c:v>10748</c:v>
                </c:pt>
                <c:pt idx="7">
                  <c:v>8000</c:v>
                </c:pt>
                <c:pt idx="8">
                  <c:v>39039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A7-BE41-BFBB-B56C6278486A}"/>
            </c:ext>
          </c:extLst>
        </c:ser>
        <c:ser>
          <c:idx val="3"/>
          <c:order val="3"/>
          <c:tx>
            <c:strRef>
              <c:f>Summary_Nat!$E$3:$E$4</c:f>
              <c:strCache>
                <c:ptCount val="1"/>
                <c:pt idx="0">
                  <c:v>2020/21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Summary_Nat!$A$5:$A$14</c:f>
              <c:strCache>
                <c:ptCount val="9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 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 West</c:v>
                </c:pt>
                <c:pt idx="7">
                  <c:v>Northern Cape</c:v>
                </c:pt>
                <c:pt idx="8">
                  <c:v>Western Cape</c:v>
                </c:pt>
              </c:strCache>
            </c:strRef>
          </c:cat>
          <c:val>
            <c:numRef>
              <c:f>Summary_Nat!$E$5:$E$14</c:f>
              <c:numCache>
                <c:formatCode>_("R"* #,##0_);_("R"* \(#,##0\);_("R"* "-"_);_(@_)</c:formatCode>
                <c:ptCount val="9"/>
                <c:pt idx="0">
                  <c:v>20090</c:v>
                </c:pt>
                <c:pt idx="1">
                  <c:v>12868</c:v>
                </c:pt>
                <c:pt idx="2">
                  <c:v>22414</c:v>
                </c:pt>
                <c:pt idx="3">
                  <c:v>5988</c:v>
                </c:pt>
                <c:pt idx="4">
                  <c:v>16623</c:v>
                </c:pt>
                <c:pt idx="5">
                  <c:v>20470</c:v>
                </c:pt>
                <c:pt idx="6">
                  <c:v>12945</c:v>
                </c:pt>
                <c:pt idx="7">
                  <c:v>8079</c:v>
                </c:pt>
                <c:pt idx="8">
                  <c:v>19067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A7-BE41-BFBB-B56C6278486A}"/>
            </c:ext>
          </c:extLst>
        </c:ser>
        <c:ser>
          <c:idx val="4"/>
          <c:order val="4"/>
          <c:tx>
            <c:strRef>
              <c:f>Summary_Nat!$F$3:$F$4</c:f>
              <c:strCache>
                <c:ptCount val="1"/>
                <c:pt idx="0">
                  <c:v>2016/17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Summary_Nat!$A$5:$A$14</c:f>
              <c:strCache>
                <c:ptCount val="9"/>
                <c:pt idx="0">
                  <c:v>Eastern Cape</c:v>
                </c:pt>
                <c:pt idx="1">
                  <c:v>Free State</c:v>
                </c:pt>
                <c:pt idx="2">
                  <c:v>Gauteng</c:v>
                </c:pt>
                <c:pt idx="3">
                  <c:v>Kwazulu Natal</c:v>
                </c:pt>
                <c:pt idx="4">
                  <c:v>Limpopo</c:v>
                </c:pt>
                <c:pt idx="5">
                  <c:v>Mpumalanga</c:v>
                </c:pt>
                <c:pt idx="6">
                  <c:v>North West</c:v>
                </c:pt>
                <c:pt idx="7">
                  <c:v>Northern Cape</c:v>
                </c:pt>
                <c:pt idx="8">
                  <c:v>Western Cape</c:v>
                </c:pt>
              </c:strCache>
            </c:strRef>
          </c:cat>
          <c:val>
            <c:numRef>
              <c:f>Summary_Nat!$F$5:$F$14</c:f>
              <c:numCache>
                <c:formatCode>_("R"* #,##0_);_("R"* \(#,##0\);_("R"* "-"_);_(@_)</c:formatCode>
                <c:ptCount val="9"/>
                <c:pt idx="0">
                  <c:v>19000</c:v>
                </c:pt>
                <c:pt idx="1">
                  <c:v>11432</c:v>
                </c:pt>
                <c:pt idx="2">
                  <c:v>19844</c:v>
                </c:pt>
                <c:pt idx="3">
                  <c:v>11770</c:v>
                </c:pt>
                <c:pt idx="4">
                  <c:v>20625</c:v>
                </c:pt>
                <c:pt idx="5">
                  <c:v>16802</c:v>
                </c:pt>
                <c:pt idx="6">
                  <c:v>8000</c:v>
                </c:pt>
                <c:pt idx="7">
                  <c:v>12374</c:v>
                </c:pt>
                <c:pt idx="8">
                  <c:v>31296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A7-BE41-BFBB-B56C62784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58764527"/>
        <c:axId val="64320495"/>
      </c:barChart>
      <c:catAx>
        <c:axId val="5876452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320495"/>
        <c:crosses val="autoZero"/>
        <c:auto val="1"/>
        <c:lblAlgn val="ctr"/>
        <c:lblOffset val="100"/>
        <c:noMultiLvlLbl val="0"/>
      </c:catAx>
      <c:valAx>
        <c:axId val="64320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&quot;* #,##0_);_(&quot;R&quot;* \(#,##0\);_(&quot;R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764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482600</xdr:colOff>
      <xdr:row>1</xdr:row>
      <xdr:rowOff>88900</xdr:rowOff>
    </xdr:from>
    <xdr:to>
      <xdr:col>11</xdr:col>
      <xdr:colOff>101600</xdr:colOff>
      <xdr:row>18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9D8CDC-E7E2-F840-9A33-5B0BB562F9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469900</xdr:colOff>
      <xdr:row>19</xdr:row>
      <xdr:rowOff>76200</xdr:rowOff>
    </xdr:from>
    <xdr:to>
      <xdr:col>11</xdr:col>
      <xdr:colOff>101600</xdr:colOff>
      <xdr:row>36</xdr:row>
      <xdr:rowOff>88900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3CA267-EEBB-A64F-991B-FECB44045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51700" y="3695700"/>
          <a:ext cx="5918200" cy="3251200"/>
        </a:xfrm>
        <a:prstGeom prst="rect">
          <a:avLst/>
        </a:prstGeom>
      </xdr:spPr>
    </xdr:pic>
    <xdr:clientData/>
  </xdr:twoCellAnchor>
  <xdr:twoCellAnchor editAs="oneCell">
    <xdr:from>
      <xdr:col>11</xdr:col>
      <xdr:colOff>228600</xdr:colOff>
      <xdr:row>19</xdr:row>
      <xdr:rowOff>127000</xdr:rowOff>
    </xdr:from>
    <xdr:to>
      <xdr:col>18</xdr:col>
      <xdr:colOff>368300</xdr:colOff>
      <xdr:row>36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767F76-29E5-344E-BF50-CDCEFD6B9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296900" y="3746500"/>
          <a:ext cx="5918200" cy="32512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 H" refreshedDate="44433.538228935184" createdVersion="6" refreshedVersion="6" minRefreshableVersion="3" recordCount="171" xr:uid="{7398085C-A125-B040-A188-41941605B97E}">
  <cacheSource type="worksheet">
    <worksheetSource name="Table1"/>
  </cacheSource>
  <cacheFields count="32">
    <cacheField name="FY" numFmtId="0">
      <sharedItems containsBlank="1" count="7">
        <s v="2016/17"/>
        <s v="2017/18"/>
        <s v="2020/21"/>
        <s v="2019/20"/>
        <s v="2018/19"/>
        <m u="1"/>
        <s v="16/17" u="1"/>
      </sharedItems>
    </cacheField>
    <cacheField name="Name of municipality" numFmtId="0">
      <sharedItems count="113">
        <s v="Alfred Nzo"/>
        <s v="City of Cape Town"/>
        <s v="City of Johannesburg"/>
        <s v="Dawid Kruiper"/>
        <s v="Ekurhuleni"/>
        <s v="Ba Phalaborwa"/>
        <s v="Beaufort West"/>
        <s v="Bela Bela"/>
        <s v="Bitou"/>
        <s v="Blouberg"/>
        <s v="Bojanala"/>
        <s v="Breede Valley"/>
        <s v="Buffalo City"/>
        <s v="Bushbuckridge"/>
        <s v="Cape Agulhas"/>
        <s v="Chief Albert Luthuli"/>
        <s v="King Sabata Dalindyebo"/>
        <s v="City of Matlosana"/>
        <s v="City of UMhlathuze"/>
        <s v="Ethekwini"/>
        <s v="JB Marks"/>
        <s v="Dipaleseng"/>
        <s v="Dr Beyers Naude"/>
        <s v="Drakenstein"/>
        <s v="Eden "/>
        <s v="Elias Motsoaledi"/>
        <s v="Elundini"/>
        <s v="Emfuleni"/>
        <s v="eMthanjeni"/>
        <s v="Endumeni"/>
        <s v="Ephraim Mogale"/>
        <s v="Polokwane"/>
        <s v="Fezile Dabi"/>
        <s v="Gamagara"/>
        <s v="George"/>
        <s v="Govan Mbeki"/>
        <s v="Greater Letaba"/>
        <s v="Greater Tzaneen"/>
        <s v="Harry Gwala"/>
        <s v="Hassequa"/>
        <s v="Ilembe"/>
        <s v="Johannesburg"/>
        <s v="Kai Garib"/>
        <s v="Karoo Hoogland "/>
        <s v="Kgatelopele"/>
        <s v="Kheis"/>
        <s v="Knysna"/>
        <s v="Kouga"/>
        <s v="KwaDukuza"/>
        <s v="Lekwa Teemane"/>
        <s v="Lesedi"/>
        <s v="Mafikeng "/>
        <s v="Mafube"/>
        <s v="Makhado"/>
        <s v="Mamusa"/>
        <s v="Mangaung"/>
        <s v="Maquassi Hills"/>
        <s v="Masilonyana"/>
        <s v="Matjhabeng"/>
        <s v="Mbombela"/>
        <s v="Mkhondo"/>
        <s v="Mogalakwena"/>
        <s v="Mogale City"/>
        <s v="Molemole"/>
        <s v="Msunduzi"/>
        <s v="Musina"/>
        <s v="Nala"/>
        <s v="Naledi"/>
        <s v="Nelson Mandela Bay"/>
        <s v="Newcastle"/>
        <s v="Ngwathe"/>
        <s v="Nkomazi"/>
        <s v="Port St Johns"/>
        <s v="Rand West"/>
        <s v="Ray Nkonyeni"/>
        <s v="Raymond Mhlaba"/>
        <s v="Renosterberg "/>
        <s v="Rustenburg"/>
        <s v="Siyancuma"/>
        <s v="Sol Plaatje"/>
        <s v="Stellenbosch"/>
        <s v="Swartland"/>
        <s v="Thaba Chueu"/>
        <s v="Thabo Mafutsanyana"/>
        <s v="Theewaterskloof"/>
        <s v="Thembisile Hani"/>
        <s v="Thulamela"/>
        <s v="Tshwane"/>
        <s v="Tswaing"/>
        <s v="Umhlathuze"/>
        <s v="Umsobomvu"/>
        <s v="Victor Khanye"/>
        <s v="Zululand"/>
        <s v="Mahikeng" u="1"/>
        <s v="Bushbuckridge " u="1"/>
        <s v="Greater Letaba " u="1"/>
        <s v="Polokwane " u="1"/>
        <s v="Mahikeng " u="1"/>
        <s v="Dawid Kruiper " u="1"/>
        <s v="Karroo Hoogland" u="1"/>
        <s v="Cape Town " u="1"/>
        <s v="Fezile Dabi District" u="1"/>
        <s v="Thabo Mofutsanyana" u="1"/>
        <s v="Cape Town" u="1"/>
        <s v="Aflred Nzo" u="1"/>
        <s v="Lekwa" u="1"/>
        <s v="Buffalo City " u="1"/>
        <s v="Thabo Mofutsanyana " u="1"/>
        <s v="David Kruiper" u="1"/>
        <s v="City of Cape Town " u="1"/>
        <s v="City of Matloasana" u="1"/>
        <s v="King Sabatha " u="1"/>
        <s v="Ilembe District " u="1"/>
      </sharedItems>
    </cacheField>
    <cacheField name="Province" numFmtId="0">
      <sharedItems count="11">
        <s v="Eastern Cape"/>
        <s v="Western Cape"/>
        <s v="Gauteng"/>
        <s v="Northern Cape"/>
        <s v="Limpopo"/>
        <s v="North West"/>
        <s v="Mpumalanga"/>
        <s v="Kwazulu Natal"/>
        <s v="Free State"/>
        <s v="Kwazulu-Natal" u="1"/>
        <s v="Northern Cape " u="1"/>
      </sharedItems>
    </cacheField>
    <cacheField name="Budget allocated (R'000)" numFmtId="0">
      <sharedItems containsSemiMixedTypes="0" containsString="0" containsNumber="1" containsInteger="1" minValue="700" maxValue="15000"/>
    </cacheField>
    <cacheField name="Total Expenditure(R'000)" numFmtId="0">
      <sharedItems containsMixedTypes="1" containsNumber="1" containsInteger="1" minValue="0" maxValue="15000"/>
    </cacheField>
    <cacheField name="Underspending" numFmtId="0">
      <sharedItems containsBlank="1" containsMixedTypes="1" containsNumber="1" containsInteger="1" minValue="-1085" maxValue="9743"/>
    </cacheField>
    <cacheField name="Number of units to be installed/retrofitted" numFmtId="0">
      <sharedItems containsNonDate="0" containsString="0" containsBlank="1"/>
    </cacheField>
    <cacheField name="Number of wastewater treament done" numFmtId="0">
      <sharedItems containsNonDate="0" containsString="0" containsBlank="1"/>
    </cacheField>
    <cacheField name="Total cost in ZAR" numFmtId="0">
      <sharedItems containsNonDate="0" containsString="0" containsBlank="1"/>
    </cacheField>
    <cacheField name="Projected Savings (MWh)" numFmtId="0">
      <sharedItems containsBlank="1" containsMixedTypes="1" containsNumber="1" containsInteger="1" minValue="0" maxValue="10826" count="127">
        <m/>
        <n v="606"/>
        <n v="573"/>
        <n v="452"/>
        <n v="295"/>
        <n v="736"/>
        <n v="785"/>
        <n v="54"/>
        <n v="424"/>
        <n v="1065"/>
        <n v="520"/>
        <n v="567"/>
        <n v="532"/>
        <n v="658"/>
        <n v="840"/>
        <n v="725"/>
        <n v="206"/>
        <n v="243"/>
        <n v="10826"/>
        <n v="447"/>
        <n v="485"/>
        <n v="660"/>
        <n v="451"/>
        <n v="2290"/>
        <n v="180"/>
        <n v="325"/>
        <n v="249"/>
        <n v="480"/>
        <n v="547"/>
        <n v="596"/>
        <n v="215"/>
        <n v="6683"/>
        <n v="411"/>
        <n v="352"/>
        <n v="590"/>
        <n v="477"/>
        <n v="342"/>
        <n v="461"/>
        <n v="707"/>
        <n v="312"/>
        <n v="1573"/>
        <n v="807"/>
        <n v="812"/>
        <n v="417"/>
        <n v="191"/>
        <n v="470"/>
        <n v="362"/>
        <n v="420"/>
        <n v="637"/>
        <n v="564"/>
        <n v="360"/>
        <n v="486"/>
        <n v="503"/>
        <n v="409"/>
        <n v="262"/>
        <n v="273"/>
        <n v="2594"/>
        <n v="241"/>
        <n v="1746"/>
        <n v="396"/>
        <n v="1003"/>
        <n v="1844"/>
        <n v="1757"/>
        <n v="399"/>
        <n v="74"/>
        <n v="110"/>
        <n v="323"/>
        <n v="767"/>
        <n v="546"/>
        <n v="4069"/>
        <n v="897"/>
        <n v="1038"/>
        <n v="257"/>
        <n v="651"/>
        <n v="711"/>
        <n v="229"/>
        <n v="696"/>
        <n v="311"/>
        <n v="581"/>
        <n v="210"/>
        <n v="373"/>
        <n v="302"/>
        <n v="337"/>
        <n v="829"/>
        <n v="659"/>
        <n v="595"/>
        <n v="250"/>
        <n v="309"/>
        <n v="336"/>
        <n v="1070"/>
        <n v="21"/>
        <n v="433"/>
        <n v="683"/>
        <n v="317"/>
        <n v="0"/>
        <n v="661"/>
        <n v="669"/>
        <n v="304"/>
        <n v="202"/>
        <n v="494"/>
        <n v="575"/>
        <n v="379"/>
        <n v="613"/>
        <s v=" 131"/>
        <n v="434"/>
        <n v="278"/>
        <n v="326"/>
        <n v="803"/>
        <n v="605"/>
        <n v="425"/>
        <s v=" 394"/>
        <n v="307"/>
        <n v="562"/>
        <n v="381"/>
        <n v="609"/>
        <n v="155"/>
        <n v="354"/>
        <n v="1015"/>
        <n v="463"/>
        <n v="556"/>
        <n v="378"/>
        <n v="500"/>
        <n v="3660"/>
        <n v="1529"/>
        <n v="2284"/>
        <n v="689"/>
        <n v="538"/>
      </sharedItems>
    </cacheField>
    <cacheField name="Actual Savings (MWh)" numFmtId="0">
      <sharedItems containsBlank="1" containsMixedTypes="1" containsNumber="1" containsInteger="1" minValue="0" maxValue="5967"/>
    </cacheField>
    <cacheField name="Cost per MWh savings (R'000)" numFmtId="0">
      <sharedItems containsMixedTypes="1" containsNumber="1" minValue="1.9957521239380309" maxValue="116.53225806451613"/>
    </cacheField>
    <cacheField name="Category" numFmtId="0">
      <sharedItems count="5">
        <e v="#N/A"/>
        <s v="Metros"/>
        <s v="LM"/>
        <s v="Metro" u="1"/>
        <s v="DM" u="1"/>
      </sharedItems>
    </cacheField>
    <cacheField name="Deep Dive" numFmtId="0">
      <sharedItems count="2">
        <s v="DD"/>
        <e v="#N/A"/>
      </sharedItems>
    </cacheField>
    <cacheField name="GIZ REPORTS INFO_x000a_BP budget" numFmtId="0">
      <sharedItems containsBlank="1" containsMixedTypes="1" containsNumber="1" minValue="6992200.9800000004" maxValue="6992200.9800000004"/>
    </cacheField>
    <cacheField name="EE - Planning (7%)" numFmtId="0">
      <sharedItems containsNonDate="0" containsString="0" containsBlank="1"/>
    </cacheField>
    <cacheField name="EE - PM (5%)" numFmtId="0">
      <sharedItems containsNonDate="0" containsString="0" containsBlank="1"/>
    </cacheField>
    <cacheField name="EE - training (1%)" numFmtId="0">
      <sharedItems containsBlank="1"/>
    </cacheField>
    <cacheField name="EE - Public awareness (1%)" numFmtId="0">
      <sharedItems containsBlank="1"/>
    </cacheField>
    <cacheField name="EE - lights" numFmtId="0">
      <sharedItems containsBlank="1" containsMixedTypes="1" containsNumber="1" containsInteger="1" minValue="81545" maxValue="81545"/>
    </cacheField>
    <cacheField name="EE - aircon" numFmtId="0">
      <sharedItems containsBlank="1"/>
    </cacheField>
    <cacheField name="EE - water purification" numFmtId="0">
      <sharedItems containsBlank="1"/>
    </cacheField>
    <cacheField name="DMRE QR " numFmtId="0">
      <sharedItems containsBlank="1"/>
    </cacheField>
    <cacheField name="units planned" numFmtId="0">
      <sharedItems containsString="0" containsBlank="1" containsNumber="1" containsInteger="1" minValue="347" maxValue="81545"/>
    </cacheField>
    <cacheField name="units actual" numFmtId="0">
      <sharedItems containsString="0" containsBlank="1" containsNumber="1" containsInteger="1" minValue="107" maxValue="82558"/>
    </cacheField>
    <cacheField name="projected Savind (Mwh/a)" numFmtId="0">
      <sharedItems containsString="0" containsBlank="1" containsNumber="1" containsInteger="1" minValue="180" maxValue="10826"/>
    </cacheField>
    <cacheField name="actual savings (Mwh/a)" numFmtId="0">
      <sharedItems containsString="0" containsBlank="1" containsNumber="1" containsInteger="1" minValue="124" maxValue="4002"/>
    </cacheField>
    <cacheField name="Spending Effiency" numFmtId="0" formula="'Budget allocated (R''000)'/'Total Expenditure(R''000)'" databaseField="0"/>
    <cacheField name="MWH performance (against target)" numFmtId="0" formula="'Actual Savings (MWh)'/'Projected Savings (MWh)'" databaseField="0"/>
    <cacheField name="Planned" numFmtId="0" formula="'Budget allocated (R''000)' /'units planned'" databaseField="0"/>
    <cacheField name="Budget savings" numFmtId="0" formula="'Budget allocated (R''000)' /'Projected Savings (MWh)'" databaseField="0"/>
    <cacheField name="Actual savings" numFmtId="0" formula="'Total Expenditure(R''000)' /'Actual Savings (MWh)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1">
  <r>
    <x v="0"/>
    <x v="0"/>
    <x v="0"/>
    <n v="8000"/>
    <n v="8000"/>
    <n v="0"/>
    <m/>
    <m/>
    <m/>
    <x v="0"/>
    <m/>
    <e v="#DIV/0!"/>
    <x v="0"/>
    <x v="0"/>
    <m/>
    <m/>
    <m/>
    <m/>
    <m/>
    <m/>
    <m/>
    <m/>
    <m/>
    <n v="1113"/>
    <n v="4606"/>
    <m/>
    <m/>
  </r>
  <r>
    <x v="0"/>
    <x v="1"/>
    <x v="1"/>
    <n v="15000"/>
    <n v="15000"/>
    <n v="0"/>
    <m/>
    <m/>
    <m/>
    <x v="0"/>
    <m/>
    <e v="#DIV/0!"/>
    <x v="1"/>
    <x v="0"/>
    <m/>
    <m/>
    <m/>
    <m/>
    <m/>
    <m/>
    <m/>
    <m/>
    <m/>
    <m/>
    <m/>
    <m/>
    <m/>
  </r>
  <r>
    <x v="0"/>
    <x v="2"/>
    <x v="2"/>
    <n v="5000"/>
    <n v="4844"/>
    <n v="5156"/>
    <m/>
    <m/>
    <m/>
    <x v="0"/>
    <m/>
    <e v="#DIV/0!"/>
    <x v="1"/>
    <x v="0"/>
    <m/>
    <m/>
    <m/>
    <m/>
    <m/>
    <m/>
    <m/>
    <m/>
    <m/>
    <n v="17944"/>
    <m/>
    <m/>
    <m/>
  </r>
  <r>
    <x v="0"/>
    <x v="3"/>
    <x v="3"/>
    <n v="5000"/>
    <n v="7000"/>
    <n v="0"/>
    <m/>
    <m/>
    <m/>
    <x v="0"/>
    <m/>
    <e v="#DIV/0!"/>
    <x v="0"/>
    <x v="0"/>
    <m/>
    <m/>
    <m/>
    <m/>
    <m/>
    <m/>
    <m/>
    <m/>
    <m/>
    <m/>
    <m/>
    <m/>
    <m/>
  </r>
  <r>
    <x v="0"/>
    <x v="4"/>
    <x v="2"/>
    <n v="5000"/>
    <n v="15000"/>
    <n v="0"/>
    <m/>
    <m/>
    <m/>
    <x v="0"/>
    <m/>
    <e v="#DIV/0!"/>
    <x v="2"/>
    <x v="0"/>
    <s v="R"/>
    <m/>
    <m/>
    <s v="R"/>
    <s v="R"/>
    <n v="81545"/>
    <m/>
    <m/>
    <m/>
    <n v="81545"/>
    <n v="82558"/>
    <m/>
    <m/>
  </r>
  <r>
    <x v="1"/>
    <x v="5"/>
    <x v="4"/>
    <n v="5000"/>
    <n v="4105"/>
    <n v="895"/>
    <m/>
    <m/>
    <m/>
    <x v="1"/>
    <n v="915"/>
    <n v="4.4863387978142075"/>
    <x v="2"/>
    <x v="1"/>
    <m/>
    <m/>
    <m/>
    <m/>
    <m/>
    <m/>
    <m/>
    <m/>
    <m/>
    <m/>
    <m/>
    <m/>
    <m/>
  </r>
  <r>
    <x v="2"/>
    <x v="5"/>
    <x v="4"/>
    <n v="4500"/>
    <n v="3617"/>
    <s v="Close-out report pending"/>
    <m/>
    <m/>
    <m/>
    <x v="2"/>
    <s v="-"/>
    <e v="#VALUE!"/>
    <x v="2"/>
    <x v="1"/>
    <m/>
    <m/>
    <m/>
    <m/>
    <m/>
    <m/>
    <m/>
    <m/>
    <m/>
    <m/>
    <m/>
    <m/>
    <m/>
  </r>
  <r>
    <x v="1"/>
    <x v="6"/>
    <x v="1"/>
    <n v="6000"/>
    <n v="4197"/>
    <n v="1803"/>
    <m/>
    <m/>
    <m/>
    <x v="3"/>
    <n v="882"/>
    <n v="4.7585034013605441"/>
    <x v="2"/>
    <x v="1"/>
    <m/>
    <m/>
    <m/>
    <m/>
    <m/>
    <m/>
    <m/>
    <m/>
    <m/>
    <m/>
    <m/>
    <m/>
    <m/>
  </r>
  <r>
    <x v="2"/>
    <x v="7"/>
    <x v="4"/>
    <n v="3600"/>
    <n v="3600"/>
    <s v="Close-out report pending"/>
    <m/>
    <m/>
    <m/>
    <x v="4"/>
    <s v="-"/>
    <e v="#VALUE!"/>
    <x v="2"/>
    <x v="1"/>
    <m/>
    <m/>
    <m/>
    <m/>
    <m/>
    <m/>
    <m/>
    <m/>
    <m/>
    <m/>
    <m/>
    <m/>
    <m/>
  </r>
  <r>
    <x v="3"/>
    <x v="8"/>
    <x v="1"/>
    <n v="6000"/>
    <n v="5976"/>
    <n v="24"/>
    <m/>
    <m/>
    <m/>
    <x v="5"/>
    <n v="557"/>
    <n v="10.728904847396768"/>
    <x v="2"/>
    <x v="1"/>
    <m/>
    <m/>
    <m/>
    <m/>
    <m/>
    <m/>
    <m/>
    <m/>
    <m/>
    <m/>
    <m/>
    <m/>
    <m/>
  </r>
  <r>
    <x v="4"/>
    <x v="9"/>
    <x v="4"/>
    <n v="5000"/>
    <n v="4531"/>
    <n v="469"/>
    <m/>
    <m/>
    <m/>
    <x v="6"/>
    <n v="785"/>
    <n v="5.7719745222929939"/>
    <x v="2"/>
    <x v="1"/>
    <m/>
    <m/>
    <m/>
    <m/>
    <m/>
    <m/>
    <m/>
    <m/>
    <m/>
    <m/>
    <m/>
    <m/>
    <m/>
  </r>
  <r>
    <x v="3"/>
    <x v="9"/>
    <x v="4"/>
    <n v="2000"/>
    <n v="2000"/>
    <n v="0"/>
    <m/>
    <m/>
    <m/>
    <x v="7"/>
    <n v="55"/>
    <n v="36.363636363636367"/>
    <x v="2"/>
    <x v="1"/>
    <m/>
    <m/>
    <m/>
    <m/>
    <m/>
    <m/>
    <m/>
    <m/>
    <m/>
    <m/>
    <m/>
    <m/>
    <m/>
  </r>
  <r>
    <x v="0"/>
    <x v="10"/>
    <x v="5"/>
    <n v="5000"/>
    <n v="5000"/>
    <n v="0"/>
    <m/>
    <m/>
    <m/>
    <x v="0"/>
    <m/>
    <e v="#DIV/0!"/>
    <x v="0"/>
    <x v="1"/>
    <m/>
    <m/>
    <m/>
    <m/>
    <m/>
    <m/>
    <m/>
    <m/>
    <m/>
    <m/>
    <m/>
    <m/>
    <m/>
  </r>
  <r>
    <x v="0"/>
    <x v="11"/>
    <x v="1"/>
    <n v="5000"/>
    <n v="3296"/>
    <n v="704"/>
    <m/>
    <m/>
    <m/>
    <x v="0"/>
    <m/>
    <e v="#DIV/0!"/>
    <x v="0"/>
    <x v="1"/>
    <m/>
    <m/>
    <m/>
    <m/>
    <m/>
    <m/>
    <m/>
    <m/>
    <m/>
    <m/>
    <m/>
    <m/>
    <m/>
  </r>
  <r>
    <x v="1"/>
    <x v="12"/>
    <x v="0"/>
    <n v="5000"/>
    <n v="4522"/>
    <n v="478"/>
    <m/>
    <m/>
    <m/>
    <x v="0"/>
    <m/>
    <e v="#DIV/0!"/>
    <x v="1"/>
    <x v="1"/>
    <m/>
    <m/>
    <m/>
    <m/>
    <m/>
    <m/>
    <m/>
    <m/>
    <m/>
    <m/>
    <m/>
    <m/>
    <m/>
  </r>
  <r>
    <x v="2"/>
    <x v="12"/>
    <x v="0"/>
    <n v="6300"/>
    <n v="5378"/>
    <s v="Close-out report pending"/>
    <m/>
    <m/>
    <m/>
    <x v="8"/>
    <n v="339"/>
    <n v="15.864306784660767"/>
    <x v="1"/>
    <x v="1"/>
    <m/>
    <m/>
    <m/>
    <m/>
    <m/>
    <m/>
    <m/>
    <m/>
    <m/>
    <m/>
    <m/>
    <m/>
    <m/>
  </r>
  <r>
    <x v="4"/>
    <x v="12"/>
    <x v="0"/>
    <n v="8000"/>
    <n v="7995"/>
    <n v="5"/>
    <m/>
    <m/>
    <m/>
    <x v="9"/>
    <n v="1085"/>
    <n v="7.3686635944700463"/>
    <x v="1"/>
    <x v="1"/>
    <m/>
    <m/>
    <m/>
    <m/>
    <m/>
    <m/>
    <m/>
    <m/>
    <m/>
    <m/>
    <m/>
    <m/>
    <m/>
  </r>
  <r>
    <x v="2"/>
    <x v="13"/>
    <x v="6"/>
    <n v="4500"/>
    <n v="4500"/>
    <s v="Close-out report pending"/>
    <m/>
    <m/>
    <m/>
    <x v="10"/>
    <s v="-"/>
    <e v="#VALUE!"/>
    <x v="2"/>
    <x v="1"/>
    <m/>
    <m/>
    <m/>
    <m/>
    <m/>
    <m/>
    <m/>
    <m/>
    <m/>
    <m/>
    <m/>
    <m/>
    <m/>
  </r>
  <r>
    <x v="4"/>
    <x v="13"/>
    <x v="6"/>
    <n v="6000"/>
    <n v="6000"/>
    <n v="0"/>
    <m/>
    <m/>
    <m/>
    <x v="11"/>
    <n v="631"/>
    <n v="9.5087163232963547"/>
    <x v="2"/>
    <x v="1"/>
    <m/>
    <m/>
    <m/>
    <m/>
    <m/>
    <m/>
    <m/>
    <m/>
    <m/>
    <m/>
    <m/>
    <m/>
    <m/>
  </r>
  <r>
    <x v="4"/>
    <x v="14"/>
    <x v="1"/>
    <n v="5000"/>
    <n v="5000"/>
    <n v="0"/>
    <m/>
    <m/>
    <m/>
    <x v="12"/>
    <n v="633"/>
    <n v="7.8988941548183256"/>
    <x v="2"/>
    <x v="1"/>
    <m/>
    <m/>
    <m/>
    <m/>
    <m/>
    <m/>
    <m/>
    <m/>
    <m/>
    <m/>
    <m/>
    <m/>
    <m/>
  </r>
  <r>
    <x v="3"/>
    <x v="14"/>
    <x v="1"/>
    <n v="6000"/>
    <n v="6000"/>
    <n v="0"/>
    <m/>
    <m/>
    <m/>
    <x v="13"/>
    <n v="407"/>
    <n v="14.742014742014742"/>
    <x v="2"/>
    <x v="1"/>
    <m/>
    <m/>
    <m/>
    <m/>
    <m/>
    <m/>
    <m/>
    <m/>
    <m/>
    <m/>
    <m/>
    <m/>
    <m/>
  </r>
  <r>
    <x v="2"/>
    <x v="1"/>
    <x v="1"/>
    <n v="9000"/>
    <n v="8268"/>
    <s v="Close-out report pending"/>
    <m/>
    <m/>
    <m/>
    <x v="14"/>
    <n v="837"/>
    <n v="9.8781362007168454"/>
    <x v="1"/>
    <x v="0"/>
    <m/>
    <m/>
    <m/>
    <m/>
    <m/>
    <m/>
    <m/>
    <m/>
    <m/>
    <n v="2551"/>
    <n v="408"/>
    <m/>
    <m/>
  </r>
  <r>
    <x v="1"/>
    <x v="1"/>
    <x v="1"/>
    <n v="10000"/>
    <n v="7828"/>
    <n v="2172"/>
    <m/>
    <m/>
    <m/>
    <x v="15"/>
    <n v="1293"/>
    <n v="6.0541376643464808"/>
    <x v="1"/>
    <x v="0"/>
    <m/>
    <m/>
    <m/>
    <m/>
    <m/>
    <m/>
    <m/>
    <m/>
    <m/>
    <n v="725"/>
    <n v="1293"/>
    <m/>
    <m/>
  </r>
  <r>
    <x v="2"/>
    <x v="15"/>
    <x v="6"/>
    <n v="2700"/>
    <n v="2700"/>
    <s v="Close-out report pending"/>
    <m/>
    <m/>
    <m/>
    <x v="16"/>
    <n v="202"/>
    <n v="13.366336633663366"/>
    <x v="2"/>
    <x v="1"/>
    <m/>
    <m/>
    <m/>
    <m/>
    <m/>
    <m/>
    <m/>
    <m/>
    <m/>
    <m/>
    <m/>
    <m/>
    <m/>
  </r>
  <r>
    <x v="0"/>
    <x v="16"/>
    <x v="0"/>
    <n v="8000"/>
    <n v="8000"/>
    <n v="0"/>
    <m/>
    <m/>
    <m/>
    <x v="0"/>
    <m/>
    <e v="#DIV/0!"/>
    <x v="2"/>
    <x v="0"/>
    <m/>
    <m/>
    <m/>
    <m/>
    <m/>
    <m/>
    <m/>
    <m/>
    <m/>
    <n v="2512"/>
    <n v="2276"/>
    <m/>
    <m/>
  </r>
  <r>
    <x v="1"/>
    <x v="0"/>
    <x v="0"/>
    <n v="5000"/>
    <n v="5000"/>
    <n v="0"/>
    <m/>
    <m/>
    <m/>
    <x v="17"/>
    <n v="213"/>
    <n v="23.474178403755868"/>
    <x v="0"/>
    <x v="0"/>
    <n v="6992200.9800000004"/>
    <m/>
    <m/>
    <m/>
    <m/>
    <s v="Lights"/>
    <s v="Aircons"/>
    <s v="Water Purification"/>
    <m/>
    <n v="556"/>
    <n v="457"/>
    <n v="243"/>
    <n v="213"/>
  </r>
  <r>
    <x v="1"/>
    <x v="2"/>
    <x v="2"/>
    <n v="15000"/>
    <n v="7987"/>
    <n v="7013"/>
    <m/>
    <m/>
    <m/>
    <x v="18"/>
    <n v="4002"/>
    <n v="1.9957521239380309"/>
    <x v="1"/>
    <x v="0"/>
    <m/>
    <m/>
    <m/>
    <m/>
    <m/>
    <m/>
    <m/>
    <m/>
    <m/>
    <n v="1622"/>
    <m/>
    <n v="10826"/>
    <n v="4002"/>
  </r>
  <r>
    <x v="1"/>
    <x v="3"/>
    <x v="3"/>
    <n v="5000"/>
    <n v="2908"/>
    <n v="2092"/>
    <m/>
    <m/>
    <m/>
    <x v="19"/>
    <n v="488"/>
    <n v="5.9590163934426226"/>
    <x v="0"/>
    <x v="0"/>
    <m/>
    <m/>
    <m/>
    <m/>
    <m/>
    <m/>
    <m/>
    <m/>
    <m/>
    <m/>
    <m/>
    <n v="447"/>
    <n v="488"/>
  </r>
  <r>
    <x v="1"/>
    <x v="4"/>
    <x v="2"/>
    <n v="12000"/>
    <n v="12000"/>
    <n v="0"/>
    <m/>
    <m/>
    <m/>
    <x v="20"/>
    <n v="597"/>
    <n v="20.100502512562816"/>
    <x v="2"/>
    <x v="0"/>
    <m/>
    <m/>
    <m/>
    <m/>
    <m/>
    <m/>
    <m/>
    <m/>
    <m/>
    <n v="3832"/>
    <n v="7840"/>
    <n v="485"/>
    <n v="597"/>
  </r>
  <r>
    <x v="3"/>
    <x v="17"/>
    <x v="5"/>
    <n v="3000"/>
    <n v="2894"/>
    <n v="106"/>
    <m/>
    <m/>
    <m/>
    <x v="8"/>
    <n v="463"/>
    <n v="6.2505399568034559"/>
    <x v="2"/>
    <x v="1"/>
    <m/>
    <m/>
    <m/>
    <m/>
    <m/>
    <m/>
    <m/>
    <m/>
    <m/>
    <m/>
    <m/>
    <m/>
    <m/>
  </r>
  <r>
    <x v="4"/>
    <x v="17"/>
    <x v="5"/>
    <n v="7000"/>
    <n v="91"/>
    <n v="6909"/>
    <m/>
    <m/>
    <m/>
    <x v="21"/>
    <s v="                     -   "/>
    <e v="#VALUE!"/>
    <x v="2"/>
    <x v="1"/>
    <m/>
    <m/>
    <m/>
    <m/>
    <m/>
    <m/>
    <m/>
    <m/>
    <m/>
    <m/>
    <m/>
    <m/>
    <m/>
  </r>
  <r>
    <x v="2"/>
    <x v="17"/>
    <x v="5"/>
    <n v="5900"/>
    <n v="5903"/>
    <s v="Close-out report pending"/>
    <m/>
    <m/>
    <m/>
    <x v="22"/>
    <n v="725"/>
    <n v="8.1420689655172414"/>
    <x v="2"/>
    <x v="1"/>
    <m/>
    <m/>
    <m/>
    <m/>
    <m/>
    <m/>
    <m/>
    <m/>
    <m/>
    <m/>
    <m/>
    <m/>
    <m/>
  </r>
  <r>
    <x v="4"/>
    <x v="18"/>
    <x v="7"/>
    <n v="6000"/>
    <n v="6000"/>
    <n v="0"/>
    <m/>
    <m/>
    <m/>
    <x v="23"/>
    <n v="356"/>
    <n v="16.853932584269664"/>
    <x v="2"/>
    <x v="1"/>
    <m/>
    <m/>
    <m/>
    <m/>
    <m/>
    <m/>
    <m/>
    <m/>
    <m/>
    <m/>
    <m/>
    <m/>
    <m/>
  </r>
  <r>
    <x v="1"/>
    <x v="19"/>
    <x v="7"/>
    <n v="15000"/>
    <n v="14450"/>
    <n v="550"/>
    <m/>
    <m/>
    <m/>
    <x v="24"/>
    <n v="124"/>
    <n v="116.53225806451613"/>
    <x v="1"/>
    <x v="0"/>
    <m/>
    <m/>
    <m/>
    <m/>
    <m/>
    <m/>
    <m/>
    <m/>
    <m/>
    <n v="4864"/>
    <m/>
    <n v="180"/>
    <n v="124"/>
  </r>
  <r>
    <x v="1"/>
    <x v="20"/>
    <x v="5"/>
    <n v="8000"/>
    <n v="5507"/>
    <n v="2493"/>
    <m/>
    <m/>
    <m/>
    <x v="19"/>
    <n v="792"/>
    <n v="6.9532828282828278"/>
    <x v="2"/>
    <x v="0"/>
    <m/>
    <m/>
    <m/>
    <m/>
    <m/>
    <m/>
    <m/>
    <m/>
    <m/>
    <m/>
    <m/>
    <n v="447"/>
    <n v="488"/>
  </r>
  <r>
    <x v="1"/>
    <x v="16"/>
    <x v="0"/>
    <n v="8000"/>
    <n v="7923"/>
    <n v="77"/>
    <m/>
    <m/>
    <m/>
    <x v="25"/>
    <n v="425"/>
    <n v="18.642352941176469"/>
    <x v="2"/>
    <x v="0"/>
    <m/>
    <m/>
    <m/>
    <m/>
    <m/>
    <m/>
    <m/>
    <m/>
    <m/>
    <n v="2168"/>
    <n v="2168"/>
    <n v="325"/>
    <n v="425"/>
  </r>
  <r>
    <x v="2"/>
    <x v="21"/>
    <x v="6"/>
    <n v="2700"/>
    <n v="2700"/>
    <s v="Close-out report pending"/>
    <m/>
    <m/>
    <m/>
    <x v="26"/>
    <m/>
    <e v="#DIV/0!"/>
    <x v="2"/>
    <x v="1"/>
    <m/>
    <m/>
    <m/>
    <m/>
    <m/>
    <m/>
    <m/>
    <m/>
    <m/>
    <m/>
    <m/>
    <m/>
    <m/>
  </r>
  <r>
    <x v="0"/>
    <x v="22"/>
    <x v="0"/>
    <n v="3000"/>
    <n v="3000"/>
    <n v="0"/>
    <m/>
    <m/>
    <m/>
    <x v="0"/>
    <m/>
    <e v="#DIV/0!"/>
    <x v="0"/>
    <x v="1"/>
    <m/>
    <m/>
    <m/>
    <m/>
    <m/>
    <m/>
    <m/>
    <m/>
    <m/>
    <m/>
    <m/>
    <m/>
    <m/>
  </r>
  <r>
    <x v="3"/>
    <x v="23"/>
    <x v="1"/>
    <n v="5000"/>
    <n v="4999"/>
    <n v="1"/>
    <m/>
    <m/>
    <m/>
    <x v="27"/>
    <n v="480"/>
    <n v="10.414583333333333"/>
    <x v="2"/>
    <x v="1"/>
    <m/>
    <m/>
    <m/>
    <m/>
    <m/>
    <m/>
    <m/>
    <m/>
    <m/>
    <m/>
    <m/>
    <m/>
    <m/>
  </r>
  <r>
    <x v="0"/>
    <x v="23"/>
    <x v="1"/>
    <n v="5000"/>
    <n v="5000"/>
    <n v="0"/>
    <m/>
    <m/>
    <m/>
    <x v="0"/>
    <m/>
    <e v="#DIV/0!"/>
    <x v="2"/>
    <x v="1"/>
    <m/>
    <m/>
    <m/>
    <m/>
    <m/>
    <m/>
    <m/>
    <m/>
    <m/>
    <m/>
    <m/>
    <m/>
    <m/>
  </r>
  <r>
    <x v="1"/>
    <x v="24"/>
    <x v="1"/>
    <n v="5000"/>
    <n v="0"/>
    <n v="5000"/>
    <m/>
    <m/>
    <m/>
    <x v="0"/>
    <m/>
    <e v="#DIV/0!"/>
    <x v="2"/>
    <x v="1"/>
    <m/>
    <m/>
    <m/>
    <m/>
    <m/>
    <m/>
    <m/>
    <m/>
    <m/>
    <m/>
    <m/>
    <m/>
    <m/>
  </r>
  <r>
    <x v="4"/>
    <x v="0"/>
    <x v="0"/>
    <n v="6000"/>
    <n v="5000"/>
    <n v="1000"/>
    <m/>
    <m/>
    <m/>
    <x v="28"/>
    <n v="238"/>
    <n v="21.008403361344538"/>
    <x v="0"/>
    <x v="0"/>
    <m/>
    <m/>
    <m/>
    <m/>
    <m/>
    <m/>
    <m/>
    <m/>
    <m/>
    <n v="347"/>
    <n v="307"/>
    <m/>
    <m/>
  </r>
  <r>
    <x v="4"/>
    <x v="1"/>
    <x v="1"/>
    <n v="10000"/>
    <n v="10000"/>
    <n v="0"/>
    <m/>
    <m/>
    <m/>
    <x v="29"/>
    <n v="300"/>
    <n v="33.333333333333336"/>
    <x v="1"/>
    <x v="0"/>
    <m/>
    <m/>
    <m/>
    <m/>
    <m/>
    <m/>
    <m/>
    <m/>
    <m/>
    <m/>
    <m/>
    <m/>
    <m/>
  </r>
  <r>
    <x v="4"/>
    <x v="3"/>
    <x v="3"/>
    <n v="3000"/>
    <n v="2640"/>
    <n v="360"/>
    <m/>
    <m/>
    <m/>
    <x v="30"/>
    <m/>
    <e v="#DIV/0!"/>
    <x v="0"/>
    <x v="0"/>
    <m/>
    <m/>
    <m/>
    <m/>
    <m/>
    <m/>
    <m/>
    <m/>
    <m/>
    <m/>
    <m/>
    <m/>
    <m/>
  </r>
  <r>
    <x v="4"/>
    <x v="4"/>
    <x v="2"/>
    <n v="14000"/>
    <n v="13629"/>
    <n v="371"/>
    <m/>
    <m/>
    <m/>
    <x v="31"/>
    <n v="5967"/>
    <n v="2.2840623428858722"/>
    <x v="2"/>
    <x v="0"/>
    <m/>
    <m/>
    <m/>
    <m/>
    <m/>
    <m/>
    <m/>
    <m/>
    <m/>
    <n v="11020"/>
    <n v="9918"/>
    <m/>
    <m/>
  </r>
  <r>
    <x v="4"/>
    <x v="25"/>
    <x v="4"/>
    <n v="5000"/>
    <n v="4500"/>
    <n v="500"/>
    <m/>
    <m/>
    <m/>
    <x v="32"/>
    <n v="115"/>
    <n v="39.130434782608695"/>
    <x v="2"/>
    <x v="1"/>
    <m/>
    <m/>
    <m/>
    <m/>
    <m/>
    <m/>
    <m/>
    <m/>
    <m/>
    <m/>
    <m/>
    <m/>
    <m/>
  </r>
  <r>
    <x v="4"/>
    <x v="26"/>
    <x v="0"/>
    <n v="5000"/>
    <n v="5000"/>
    <n v="0"/>
    <m/>
    <m/>
    <m/>
    <x v="33"/>
    <n v="369"/>
    <n v="13.550135501355014"/>
    <x v="2"/>
    <x v="1"/>
    <m/>
    <m/>
    <m/>
    <m/>
    <m/>
    <m/>
    <m/>
    <m/>
    <m/>
    <m/>
    <m/>
    <m/>
    <m/>
  </r>
  <r>
    <x v="2"/>
    <x v="26"/>
    <x v="0"/>
    <n v="4500"/>
    <n v="4500"/>
    <s v="Close-out report pending"/>
    <m/>
    <m/>
    <m/>
    <x v="34"/>
    <s v="-"/>
    <e v="#VALUE!"/>
    <x v="2"/>
    <x v="1"/>
    <m/>
    <m/>
    <m/>
    <m/>
    <m/>
    <m/>
    <m/>
    <m/>
    <m/>
    <m/>
    <m/>
    <m/>
    <m/>
  </r>
  <r>
    <x v="3"/>
    <x v="27"/>
    <x v="2"/>
    <n v="5000"/>
    <n v="5000"/>
    <n v="0"/>
    <m/>
    <m/>
    <m/>
    <x v="35"/>
    <n v="393"/>
    <n v="12.72264631043257"/>
    <x v="2"/>
    <x v="1"/>
    <m/>
    <m/>
    <m/>
    <m/>
    <m/>
    <m/>
    <m/>
    <m/>
    <m/>
    <m/>
    <m/>
    <m/>
    <m/>
  </r>
  <r>
    <x v="2"/>
    <x v="27"/>
    <x v="2"/>
    <n v="3600"/>
    <n v="3600"/>
    <s v="Close-out report pending"/>
    <m/>
    <m/>
    <m/>
    <x v="36"/>
    <n v="82"/>
    <n v="43.902439024390247"/>
    <x v="2"/>
    <x v="1"/>
    <m/>
    <m/>
    <m/>
    <m/>
    <m/>
    <m/>
    <m/>
    <m/>
    <m/>
    <m/>
    <m/>
    <m/>
    <m/>
  </r>
  <r>
    <x v="2"/>
    <x v="28"/>
    <x v="3"/>
    <n v="3600"/>
    <n v="252"/>
    <s v="Close-out report pending"/>
    <m/>
    <m/>
    <m/>
    <x v="37"/>
    <s v="-"/>
    <e v="#VALUE!"/>
    <x v="2"/>
    <x v="1"/>
    <m/>
    <m/>
    <m/>
    <m/>
    <m/>
    <m/>
    <m/>
    <m/>
    <m/>
    <m/>
    <m/>
    <m/>
    <m/>
  </r>
  <r>
    <x v="2"/>
    <x v="29"/>
    <x v="7"/>
    <n v="3600"/>
    <n v="3510"/>
    <s v="Close-out report pending"/>
    <m/>
    <m/>
    <m/>
    <x v="38"/>
    <n v="172"/>
    <n v="20.406976744186046"/>
    <x v="2"/>
    <x v="1"/>
    <m/>
    <m/>
    <m/>
    <m/>
    <m/>
    <m/>
    <m/>
    <m/>
    <m/>
    <m/>
    <m/>
    <m/>
    <m/>
  </r>
  <r>
    <x v="2"/>
    <x v="30"/>
    <x v="4"/>
    <n v="3600"/>
    <n v="3268"/>
    <s v="Close-out report pending"/>
    <m/>
    <m/>
    <m/>
    <x v="39"/>
    <n v="352"/>
    <n v="9.2840909090909083"/>
    <x v="2"/>
    <x v="1"/>
    <m/>
    <m/>
    <m/>
    <m/>
    <m/>
    <m/>
    <m/>
    <m/>
    <m/>
    <m/>
    <m/>
    <m/>
    <m/>
  </r>
  <r>
    <x v="4"/>
    <x v="19"/>
    <x v="7"/>
    <n v="14000"/>
    <n v="14619"/>
    <n v="-619"/>
    <m/>
    <m/>
    <m/>
    <x v="40"/>
    <n v="2603"/>
    <n v="5.6162120630042258"/>
    <x v="1"/>
    <x v="0"/>
    <m/>
    <m/>
    <m/>
    <m/>
    <m/>
    <m/>
    <m/>
    <m/>
    <m/>
    <n v="9800"/>
    <n v="7310"/>
    <m/>
    <m/>
  </r>
  <r>
    <x v="4"/>
    <x v="16"/>
    <x v="0"/>
    <n v="8000"/>
    <n v="6880"/>
    <n v="1120"/>
    <m/>
    <m/>
    <m/>
    <x v="41"/>
    <n v="807"/>
    <n v="8.5254027261462202"/>
    <x v="2"/>
    <x v="0"/>
    <m/>
    <m/>
    <m/>
    <m/>
    <m/>
    <m/>
    <m/>
    <m/>
    <m/>
    <n v="1766"/>
    <n v="1044"/>
    <m/>
    <m/>
  </r>
  <r>
    <x v="4"/>
    <x v="31"/>
    <x v="4"/>
    <n v="8000"/>
    <n v="1254"/>
    <n v="6746"/>
    <m/>
    <m/>
    <m/>
    <x v="42"/>
    <n v="405"/>
    <n v="3.0962962962962961"/>
    <x v="2"/>
    <x v="0"/>
    <m/>
    <m/>
    <m/>
    <m/>
    <m/>
    <m/>
    <m/>
    <m/>
    <m/>
    <m/>
    <m/>
    <m/>
    <m/>
  </r>
  <r>
    <x v="2"/>
    <x v="32"/>
    <x v="8"/>
    <n v="2700"/>
    <n v="1783"/>
    <s v="Close-out report pending"/>
    <m/>
    <m/>
    <m/>
    <x v="24"/>
    <s v="-"/>
    <e v="#VALUE!"/>
    <x v="2"/>
    <x v="1"/>
    <m/>
    <m/>
    <m/>
    <m/>
    <m/>
    <m/>
    <m/>
    <m/>
    <m/>
    <m/>
    <m/>
    <m/>
    <m/>
  </r>
  <r>
    <x v="3"/>
    <x v="32"/>
    <x v="8"/>
    <n v="6000"/>
    <n v="5213"/>
    <n v="787"/>
    <m/>
    <m/>
    <m/>
    <x v="43"/>
    <n v="414"/>
    <n v="12.591787439613526"/>
    <x v="2"/>
    <x v="1"/>
    <m/>
    <m/>
    <m/>
    <m/>
    <m/>
    <m/>
    <m/>
    <m/>
    <m/>
    <m/>
    <m/>
    <m/>
    <m/>
  </r>
  <r>
    <x v="1"/>
    <x v="32"/>
    <x v="2"/>
    <n v="6000"/>
    <n v="6000"/>
    <n v="0"/>
    <m/>
    <m/>
    <m/>
    <x v="44"/>
    <n v="350"/>
    <n v="17.142857142857142"/>
    <x v="2"/>
    <x v="1"/>
    <m/>
    <m/>
    <m/>
    <m/>
    <m/>
    <m/>
    <m/>
    <m/>
    <m/>
    <m/>
    <m/>
    <m/>
    <m/>
  </r>
  <r>
    <x v="3"/>
    <x v="32"/>
    <x v="2"/>
    <n v="7000"/>
    <n v="6883"/>
    <n v="117"/>
    <m/>
    <m/>
    <m/>
    <x v="45"/>
    <n v="467"/>
    <n v="14.738758029978587"/>
    <x v="2"/>
    <x v="1"/>
    <m/>
    <m/>
    <m/>
    <m/>
    <m/>
    <m/>
    <m/>
    <m/>
    <m/>
    <m/>
    <m/>
    <m/>
    <m/>
  </r>
  <r>
    <x v="3"/>
    <x v="33"/>
    <x v="3"/>
    <n v="5000"/>
    <n v="5000"/>
    <n v="0"/>
    <m/>
    <m/>
    <m/>
    <x v="46"/>
    <n v="395"/>
    <n v="12.658227848101266"/>
    <x v="2"/>
    <x v="1"/>
    <m/>
    <m/>
    <m/>
    <m/>
    <m/>
    <m/>
    <m/>
    <m/>
    <m/>
    <m/>
    <m/>
    <m/>
    <m/>
  </r>
  <r>
    <x v="2"/>
    <x v="33"/>
    <x v="3"/>
    <n v="4500"/>
    <n v="5118"/>
    <s v="Close-out report pending"/>
    <m/>
    <m/>
    <m/>
    <x v="37"/>
    <n v="494"/>
    <n v="10.360323886639677"/>
    <x v="2"/>
    <x v="1"/>
    <m/>
    <m/>
    <m/>
    <m/>
    <m/>
    <m/>
    <m/>
    <m/>
    <m/>
    <m/>
    <m/>
    <m/>
    <m/>
  </r>
  <r>
    <x v="1"/>
    <x v="34"/>
    <x v="1"/>
    <n v="7000"/>
    <n v="4880"/>
    <n v="2120"/>
    <m/>
    <m/>
    <m/>
    <x v="47"/>
    <n v="492"/>
    <n v="9.9186991869918693"/>
    <x v="2"/>
    <x v="1"/>
    <m/>
    <m/>
    <m/>
    <m/>
    <m/>
    <m/>
    <m/>
    <m/>
    <m/>
    <m/>
    <m/>
    <m/>
    <m/>
  </r>
  <r>
    <x v="4"/>
    <x v="34"/>
    <x v="1"/>
    <n v="7000"/>
    <n v="8085"/>
    <n v="-1085"/>
    <m/>
    <m/>
    <m/>
    <x v="48"/>
    <n v="629"/>
    <n v="12.853736089030207"/>
    <x v="2"/>
    <x v="1"/>
    <m/>
    <m/>
    <m/>
    <m/>
    <m/>
    <m/>
    <m/>
    <m/>
    <m/>
    <m/>
    <m/>
    <m/>
    <m/>
  </r>
  <r>
    <x v="3"/>
    <x v="34"/>
    <x v="1"/>
    <n v="7000"/>
    <n v="7000"/>
    <n v="0"/>
    <m/>
    <m/>
    <m/>
    <x v="20"/>
    <n v="293"/>
    <n v="23.890784982935152"/>
    <x v="2"/>
    <x v="1"/>
    <m/>
    <m/>
    <m/>
    <m/>
    <m/>
    <m/>
    <m/>
    <m/>
    <m/>
    <m/>
    <m/>
    <m/>
    <m/>
  </r>
  <r>
    <x v="2"/>
    <x v="34"/>
    <x v="1"/>
    <n v="4500"/>
    <n v="2708"/>
    <s v="Close-out report pending"/>
    <m/>
    <m/>
    <m/>
    <x v="49"/>
    <s v="-"/>
    <e v="#VALUE!"/>
    <x v="2"/>
    <x v="1"/>
    <m/>
    <m/>
    <m/>
    <m/>
    <m/>
    <m/>
    <m/>
    <m/>
    <m/>
    <m/>
    <m/>
    <m/>
    <m/>
  </r>
  <r>
    <x v="1"/>
    <x v="35"/>
    <x v="6"/>
    <n v="4000"/>
    <n v="0"/>
    <n v="4000"/>
    <m/>
    <m/>
    <m/>
    <x v="0"/>
    <m/>
    <e v="#DIV/0!"/>
    <x v="2"/>
    <x v="1"/>
    <m/>
    <m/>
    <m/>
    <m/>
    <m/>
    <m/>
    <m/>
    <m/>
    <m/>
    <m/>
    <m/>
    <m/>
    <m/>
  </r>
  <r>
    <x v="4"/>
    <x v="35"/>
    <x v="6"/>
    <n v="6000"/>
    <n v="6000"/>
    <n v="0"/>
    <m/>
    <m/>
    <m/>
    <x v="47"/>
    <n v="217"/>
    <n v="27.649769585253456"/>
    <x v="2"/>
    <x v="1"/>
    <m/>
    <m/>
    <m/>
    <m/>
    <m/>
    <m/>
    <m/>
    <m/>
    <m/>
    <m/>
    <m/>
    <m/>
    <m/>
  </r>
  <r>
    <x v="2"/>
    <x v="36"/>
    <x v="4"/>
    <n v="3600"/>
    <n v="3600"/>
    <s v="Close-out report pending"/>
    <m/>
    <m/>
    <m/>
    <x v="50"/>
    <n v="350"/>
    <n v="10.285714285714286"/>
    <x v="2"/>
    <x v="1"/>
    <m/>
    <m/>
    <m/>
    <m/>
    <m/>
    <m/>
    <m/>
    <m/>
    <m/>
    <m/>
    <m/>
    <m/>
    <m/>
  </r>
  <r>
    <x v="3"/>
    <x v="36"/>
    <x v="4"/>
    <n v="5000"/>
    <n v="4999"/>
    <n v="1"/>
    <m/>
    <m/>
    <m/>
    <x v="51"/>
    <n v="417"/>
    <n v="11.988009592326138"/>
    <x v="2"/>
    <x v="1"/>
    <m/>
    <m/>
    <m/>
    <m/>
    <m/>
    <m/>
    <m/>
    <m/>
    <m/>
    <m/>
    <m/>
    <m/>
    <m/>
  </r>
  <r>
    <x v="0"/>
    <x v="37"/>
    <x v="4"/>
    <n v="5000"/>
    <n v="7000"/>
    <n v="0"/>
    <m/>
    <m/>
    <m/>
    <x v="0"/>
    <m/>
    <e v="#DIV/0!"/>
    <x v="0"/>
    <x v="1"/>
    <m/>
    <m/>
    <m/>
    <m/>
    <m/>
    <m/>
    <m/>
    <m/>
    <m/>
    <m/>
    <m/>
    <m/>
    <m/>
  </r>
  <r>
    <x v="1"/>
    <x v="38"/>
    <x v="7"/>
    <n v="8000"/>
    <n v="6032"/>
    <n v="1968"/>
    <m/>
    <m/>
    <m/>
    <x v="52"/>
    <n v="424"/>
    <n v="14.226415094339623"/>
    <x v="2"/>
    <x v="1"/>
    <m/>
    <m/>
    <m/>
    <m/>
    <m/>
    <m/>
    <m/>
    <m/>
    <m/>
    <m/>
    <m/>
    <m/>
    <m/>
  </r>
  <r>
    <x v="3"/>
    <x v="38"/>
    <x v="7"/>
    <n v="7000"/>
    <n v="7000"/>
    <n v="0"/>
    <m/>
    <m/>
    <m/>
    <x v="53"/>
    <n v="101"/>
    <n v="69.306930693069305"/>
    <x v="2"/>
    <x v="1"/>
    <m/>
    <m/>
    <m/>
    <m/>
    <m/>
    <m/>
    <m/>
    <m/>
    <m/>
    <m/>
    <m/>
    <m/>
    <m/>
  </r>
  <r>
    <x v="0"/>
    <x v="38"/>
    <x v="7"/>
    <n v="5000"/>
    <n v="3770"/>
    <n v="4230"/>
    <m/>
    <m/>
    <m/>
    <x v="0"/>
    <m/>
    <e v="#DIV/0!"/>
    <x v="2"/>
    <x v="1"/>
    <m/>
    <m/>
    <m/>
    <m/>
    <m/>
    <m/>
    <m/>
    <m/>
    <m/>
    <m/>
    <m/>
    <m/>
    <m/>
  </r>
  <r>
    <x v="2"/>
    <x v="39"/>
    <x v="1"/>
    <n v="3600"/>
    <n v="3486"/>
    <s v="Close-out report pending"/>
    <m/>
    <m/>
    <m/>
    <x v="54"/>
    <n v="294"/>
    <n v="11.857142857142858"/>
    <x v="2"/>
    <x v="1"/>
    <m/>
    <m/>
    <m/>
    <m/>
    <m/>
    <m/>
    <m/>
    <m/>
    <m/>
    <m/>
    <m/>
    <m/>
    <m/>
  </r>
  <r>
    <x v="1"/>
    <x v="40"/>
    <x v="7"/>
    <n v="6000"/>
    <n v="4201"/>
    <n v="1799"/>
    <m/>
    <m/>
    <m/>
    <x v="55"/>
    <n v="186"/>
    <n v="22.586021505376344"/>
    <x v="2"/>
    <x v="1"/>
    <m/>
    <m/>
    <m/>
    <m/>
    <m/>
    <m/>
    <m/>
    <m/>
    <m/>
    <m/>
    <m/>
    <m/>
    <m/>
  </r>
  <r>
    <x v="3"/>
    <x v="40"/>
    <x v="7"/>
    <n v="8000"/>
    <n v="61"/>
    <n v="7939"/>
    <m/>
    <m/>
    <m/>
    <x v="56"/>
    <m/>
    <e v="#DIV/0!"/>
    <x v="2"/>
    <x v="1"/>
    <m/>
    <m/>
    <m/>
    <m/>
    <m/>
    <m/>
    <m/>
    <m/>
    <m/>
    <m/>
    <m/>
    <m/>
    <m/>
  </r>
  <r>
    <x v="2"/>
    <x v="40"/>
    <x v="7"/>
    <n v="700"/>
    <n v="0"/>
    <s v="Close-out report pending"/>
    <m/>
    <m/>
    <m/>
    <x v="57"/>
    <s v="-"/>
    <e v="#VALUE!"/>
    <x v="2"/>
    <x v="1"/>
    <m/>
    <m/>
    <m/>
    <m/>
    <m/>
    <m/>
    <m/>
    <m/>
    <m/>
    <m/>
    <m/>
    <m/>
    <m/>
  </r>
  <r>
    <x v="4"/>
    <x v="40"/>
    <x v="7"/>
    <n v="7000"/>
    <n v="7000"/>
    <n v="0"/>
    <m/>
    <m/>
    <m/>
    <x v="58"/>
    <n v="244"/>
    <n v="28.688524590163933"/>
    <x v="2"/>
    <x v="1"/>
    <m/>
    <m/>
    <m/>
    <m/>
    <m/>
    <m/>
    <m/>
    <m/>
    <m/>
    <m/>
    <m/>
    <m/>
    <m/>
  </r>
  <r>
    <x v="3"/>
    <x v="0"/>
    <x v="0"/>
    <n v="6000"/>
    <s v="5 205"/>
    <n v="795"/>
    <m/>
    <m/>
    <m/>
    <x v="59"/>
    <n v="401"/>
    <e v="#VALUE!"/>
    <x v="0"/>
    <x v="0"/>
    <m/>
    <m/>
    <m/>
    <m/>
    <m/>
    <m/>
    <m/>
    <m/>
    <m/>
    <n v="376"/>
    <n v="212"/>
    <m/>
    <m/>
  </r>
  <r>
    <x v="3"/>
    <x v="1"/>
    <x v="1"/>
    <n v="11065"/>
    <n v="11064"/>
    <n v="1"/>
    <m/>
    <m/>
    <m/>
    <x v="60"/>
    <n v="667"/>
    <n v="16.587706146926536"/>
    <x v="1"/>
    <x v="0"/>
    <m/>
    <m/>
    <m/>
    <m/>
    <m/>
    <m/>
    <m/>
    <m/>
    <m/>
    <n v="4303"/>
    <n v="602"/>
    <m/>
    <m/>
  </r>
  <r>
    <x v="3"/>
    <x v="20"/>
    <x v="5"/>
    <n v="6000"/>
    <n v="3928"/>
    <n v="2072"/>
    <m/>
    <m/>
    <m/>
    <x v="42"/>
    <n v="1098"/>
    <n v="3.5774134790528231"/>
    <x v="2"/>
    <x v="0"/>
    <m/>
    <m/>
    <m/>
    <m/>
    <m/>
    <m/>
    <m/>
    <m/>
    <m/>
    <m/>
    <m/>
    <m/>
    <m/>
  </r>
  <r>
    <x v="3"/>
    <x v="41"/>
    <x v="2"/>
    <n v="10000"/>
    <n v="9447"/>
    <n v="553"/>
    <m/>
    <m/>
    <m/>
    <x v="61"/>
    <n v="2112"/>
    <n v="4.4730113636363633"/>
    <x v="1"/>
    <x v="1"/>
    <m/>
    <m/>
    <m/>
    <m/>
    <m/>
    <m/>
    <m/>
    <m/>
    <m/>
    <m/>
    <m/>
    <m/>
    <m/>
  </r>
  <r>
    <x v="2"/>
    <x v="2"/>
    <x v="2"/>
    <n v="9000"/>
    <n v="7334"/>
    <s v="Close-out report pending"/>
    <m/>
    <m/>
    <m/>
    <x v="62"/>
    <s v="-"/>
    <e v="#VALUE!"/>
    <x v="1"/>
    <x v="0"/>
    <m/>
    <m/>
    <m/>
    <m/>
    <m/>
    <m/>
    <m/>
    <m/>
    <m/>
    <n v="1604"/>
    <n v="107"/>
    <m/>
    <m/>
  </r>
  <r>
    <x v="0"/>
    <x v="42"/>
    <x v="3"/>
    <n v="5000"/>
    <n v="374"/>
    <n v="2626"/>
    <m/>
    <m/>
    <m/>
    <x v="0"/>
    <m/>
    <e v="#DIV/0!"/>
    <x v="2"/>
    <x v="1"/>
    <m/>
    <m/>
    <m/>
    <m/>
    <m/>
    <m/>
    <m/>
    <m/>
    <m/>
    <m/>
    <m/>
    <m/>
    <m/>
  </r>
  <r>
    <x v="4"/>
    <x v="43"/>
    <x v="3"/>
    <n v="3000"/>
    <n v="3000"/>
    <n v="0"/>
    <m/>
    <m/>
    <m/>
    <x v="63"/>
    <n v="371"/>
    <n v="8.0862533692722369"/>
    <x v="2"/>
    <x v="1"/>
    <m/>
    <m/>
    <m/>
    <m/>
    <m/>
    <m/>
    <m/>
    <m/>
    <m/>
    <m/>
    <m/>
    <m/>
    <m/>
  </r>
  <r>
    <x v="1"/>
    <x v="43"/>
    <x v="3"/>
    <n v="2000"/>
    <n v="1948"/>
    <n v="52"/>
    <m/>
    <m/>
    <m/>
    <x v="64"/>
    <n v="180"/>
    <n v="10.822222222222223"/>
    <x v="2"/>
    <x v="1"/>
    <m/>
    <m/>
    <m/>
    <m/>
    <m/>
    <m/>
    <m/>
    <m/>
    <m/>
    <m/>
    <m/>
    <m/>
    <m/>
  </r>
  <r>
    <x v="2"/>
    <x v="44"/>
    <x v="3"/>
    <n v="1800"/>
    <n v="1443"/>
    <s v="Close-out report pending"/>
    <m/>
    <m/>
    <m/>
    <x v="65"/>
    <s v="-"/>
    <e v="#VALUE!"/>
    <x v="2"/>
    <x v="1"/>
    <m/>
    <m/>
    <m/>
    <m/>
    <m/>
    <m/>
    <m/>
    <m/>
    <m/>
    <m/>
    <m/>
    <m/>
    <m/>
  </r>
  <r>
    <x v="2"/>
    <x v="45"/>
    <x v="3"/>
    <n v="2700"/>
    <n v="1266"/>
    <s v="Close-out report pending"/>
    <m/>
    <m/>
    <m/>
    <x v="66"/>
    <s v="-"/>
    <e v="#VALUE!"/>
    <x v="2"/>
    <x v="1"/>
    <m/>
    <m/>
    <m/>
    <m/>
    <m/>
    <m/>
    <m/>
    <m/>
    <m/>
    <m/>
    <m/>
    <m/>
    <m/>
  </r>
  <r>
    <x v="3"/>
    <x v="16"/>
    <x v="0"/>
    <n v="8000"/>
    <n v="8000"/>
    <n v="0"/>
    <m/>
    <m/>
    <m/>
    <x v="67"/>
    <n v="645"/>
    <n v="12.403100775193799"/>
    <x v="2"/>
    <x v="0"/>
    <m/>
    <m/>
    <m/>
    <m/>
    <m/>
    <m/>
    <m/>
    <m/>
    <m/>
    <n v="1656"/>
    <n v="1207"/>
    <m/>
    <m/>
  </r>
  <r>
    <x v="3"/>
    <x v="31"/>
    <x v="4"/>
    <n v="8000"/>
    <n v="4511"/>
    <n v="3489"/>
    <m/>
    <m/>
    <m/>
    <x v="68"/>
    <n v="437"/>
    <n v="10.322654462242562"/>
    <x v="2"/>
    <x v="0"/>
    <m/>
    <m/>
    <m/>
    <m/>
    <m/>
    <m/>
    <m/>
    <m/>
    <m/>
    <m/>
    <m/>
    <m/>
    <m/>
  </r>
  <r>
    <x v="2"/>
    <x v="0"/>
    <x v="0"/>
    <n v="4500"/>
    <n v="4141"/>
    <s v="Close-out report pending"/>
    <m/>
    <m/>
    <m/>
    <x v="46"/>
    <n v="357"/>
    <n v="11.599439775910364"/>
    <x v="0"/>
    <x v="0"/>
    <m/>
    <m/>
    <m/>
    <m/>
    <m/>
    <m/>
    <m/>
    <m/>
    <m/>
    <n v="574"/>
    <m/>
    <m/>
    <m/>
  </r>
  <r>
    <x v="2"/>
    <x v="4"/>
    <x v="2"/>
    <n v="9000"/>
    <n v="1330"/>
    <s v="Close-out report pending"/>
    <m/>
    <m/>
    <m/>
    <x v="69"/>
    <s v="-"/>
    <e v="#VALUE!"/>
    <x v="2"/>
    <x v="0"/>
    <m/>
    <m/>
    <m/>
    <m/>
    <m/>
    <s v="Lights"/>
    <m/>
    <m/>
    <m/>
    <m/>
    <m/>
    <m/>
    <m/>
  </r>
  <r>
    <x v="4"/>
    <x v="46"/>
    <x v="1"/>
    <n v="6000"/>
    <n v="5946"/>
    <n v="54"/>
    <m/>
    <m/>
    <m/>
    <x v="70"/>
    <n v="877"/>
    <n v="6.779931584948689"/>
    <x v="2"/>
    <x v="1"/>
    <m/>
    <m/>
    <m/>
    <m/>
    <m/>
    <m/>
    <m/>
    <m/>
    <m/>
    <m/>
    <m/>
    <m/>
    <m/>
  </r>
  <r>
    <x v="3"/>
    <x v="47"/>
    <x v="0"/>
    <n v="4000"/>
    <n v="3999"/>
    <n v="1"/>
    <m/>
    <m/>
    <m/>
    <x v="71"/>
    <n v="704"/>
    <n v="5.6803977272727275"/>
    <x v="2"/>
    <x v="1"/>
    <m/>
    <m/>
    <m/>
    <m/>
    <m/>
    <m/>
    <m/>
    <m/>
    <m/>
    <m/>
    <m/>
    <m/>
    <m/>
  </r>
  <r>
    <x v="4"/>
    <x v="48"/>
    <x v="7"/>
    <n v="5000"/>
    <n v="4328"/>
    <n v="672"/>
    <m/>
    <m/>
    <m/>
    <x v="72"/>
    <n v="468"/>
    <n v="9.247863247863247"/>
    <x v="2"/>
    <x v="1"/>
    <m/>
    <m/>
    <m/>
    <m/>
    <m/>
    <m/>
    <m/>
    <m/>
    <m/>
    <m/>
    <m/>
    <m/>
    <m/>
  </r>
  <r>
    <x v="4"/>
    <x v="49"/>
    <x v="6"/>
    <n v="6000"/>
    <n v="5954"/>
    <n v="46"/>
    <m/>
    <m/>
    <m/>
    <x v="73"/>
    <n v="651"/>
    <n v="9.1459293394777266"/>
    <x v="2"/>
    <x v="1"/>
    <m/>
    <m/>
    <m/>
    <m/>
    <m/>
    <m/>
    <m/>
    <m/>
    <m/>
    <m/>
    <m/>
    <m/>
    <m/>
  </r>
  <r>
    <x v="4"/>
    <x v="49"/>
    <x v="5"/>
    <n v="4000"/>
    <n v="2794"/>
    <n v="1206"/>
    <m/>
    <m/>
    <m/>
    <x v="74"/>
    <s v="                     -   "/>
    <e v="#VALUE!"/>
    <x v="2"/>
    <x v="1"/>
    <m/>
    <m/>
    <m/>
    <m/>
    <m/>
    <m/>
    <m/>
    <m/>
    <m/>
    <m/>
    <m/>
    <m/>
    <m/>
  </r>
  <r>
    <x v="3"/>
    <x v="49"/>
    <x v="5"/>
    <n v="4000"/>
    <n v="3926"/>
    <n v="74"/>
    <m/>
    <m/>
    <m/>
    <x v="75"/>
    <n v="229"/>
    <n v="17.144104803493448"/>
    <x v="2"/>
    <x v="1"/>
    <m/>
    <m/>
    <m/>
    <m/>
    <m/>
    <m/>
    <m/>
    <m/>
    <m/>
    <m/>
    <m/>
    <m/>
    <m/>
  </r>
  <r>
    <x v="4"/>
    <x v="50"/>
    <x v="2"/>
    <n v="6000"/>
    <n v="6000"/>
    <n v="0"/>
    <m/>
    <m/>
    <m/>
    <x v="76"/>
    <n v="270"/>
    <n v="22.222222222222221"/>
    <x v="2"/>
    <x v="1"/>
    <m/>
    <m/>
    <m/>
    <m/>
    <m/>
    <m/>
    <m/>
    <m/>
    <m/>
    <m/>
    <m/>
    <m/>
    <m/>
  </r>
  <r>
    <x v="1"/>
    <x v="51"/>
    <x v="5"/>
    <n v="6000"/>
    <n v="6000"/>
    <n v="0"/>
    <m/>
    <m/>
    <m/>
    <x v="77"/>
    <n v="470"/>
    <n v="12.76595744680851"/>
    <x v="2"/>
    <x v="1"/>
    <m/>
    <m/>
    <m/>
    <m/>
    <m/>
    <m/>
    <m/>
    <m/>
    <m/>
    <m/>
    <m/>
    <m/>
    <m/>
  </r>
  <r>
    <x v="2"/>
    <x v="51"/>
    <x v="5"/>
    <n v="7500"/>
    <n v="4347"/>
    <s v="Close-out report pending"/>
    <m/>
    <m/>
    <m/>
    <x v="10"/>
    <n v="520"/>
    <n v="8.3596153846153847"/>
    <x v="2"/>
    <x v="1"/>
    <m/>
    <m/>
    <m/>
    <m/>
    <m/>
    <m/>
    <m/>
    <m/>
    <m/>
    <m/>
    <m/>
    <m/>
    <m/>
  </r>
  <r>
    <x v="4"/>
    <x v="51"/>
    <x v="5"/>
    <n v="6024"/>
    <n v="5721"/>
    <n v="303"/>
    <m/>
    <m/>
    <m/>
    <x v="78"/>
    <n v="503"/>
    <n v="11.37375745526839"/>
    <x v="2"/>
    <x v="1"/>
    <m/>
    <m/>
    <m/>
    <m/>
    <m/>
    <m/>
    <m/>
    <m/>
    <m/>
    <m/>
    <m/>
    <m/>
    <m/>
  </r>
  <r>
    <x v="0"/>
    <x v="52"/>
    <x v="8"/>
    <n v="5000"/>
    <n v="0"/>
    <n v="5000"/>
    <m/>
    <m/>
    <m/>
    <x v="0"/>
    <m/>
    <e v="#DIV/0!"/>
    <x v="0"/>
    <x v="1"/>
    <m/>
    <m/>
    <m/>
    <m/>
    <m/>
    <m/>
    <m/>
    <m/>
    <m/>
    <m/>
    <m/>
    <m/>
    <m/>
  </r>
  <r>
    <x v="0"/>
    <x v="53"/>
    <x v="4"/>
    <n v="5000"/>
    <n v="5625"/>
    <n v="0"/>
    <m/>
    <m/>
    <m/>
    <x v="0"/>
    <m/>
    <e v="#DIV/0!"/>
    <x v="0"/>
    <x v="1"/>
    <m/>
    <m/>
    <m/>
    <m/>
    <m/>
    <m/>
    <m/>
    <m/>
    <m/>
    <m/>
    <m/>
    <m/>
    <m/>
  </r>
  <r>
    <x v="4"/>
    <x v="54"/>
    <x v="5"/>
    <n v="4000"/>
    <s v=" R                 -   "/>
    <m/>
    <m/>
    <m/>
    <m/>
    <x v="79"/>
    <s v="                     -   "/>
    <e v="#VALUE!"/>
    <x v="2"/>
    <x v="1"/>
    <m/>
    <m/>
    <m/>
    <m/>
    <m/>
    <m/>
    <m/>
    <m/>
    <m/>
    <m/>
    <m/>
    <m/>
    <m/>
  </r>
  <r>
    <x v="0"/>
    <x v="55"/>
    <x v="8"/>
    <n v="5000"/>
    <n v="1814"/>
    <n v="5186"/>
    <m/>
    <m/>
    <m/>
    <x v="0"/>
    <m/>
    <e v="#DIV/0!"/>
    <x v="0"/>
    <x v="1"/>
    <m/>
    <m/>
    <m/>
    <m/>
    <m/>
    <m/>
    <m/>
    <m/>
    <m/>
    <m/>
    <m/>
    <m/>
    <m/>
  </r>
  <r>
    <x v="0"/>
    <x v="56"/>
    <x v="5"/>
    <n v="5000"/>
    <n v="3000"/>
    <n v="0"/>
    <m/>
    <m/>
    <m/>
    <x v="0"/>
    <m/>
    <e v="#DIV/0!"/>
    <x v="0"/>
    <x v="1"/>
    <m/>
    <m/>
    <m/>
    <m/>
    <m/>
    <m/>
    <m/>
    <m/>
    <m/>
    <m/>
    <m/>
    <m/>
    <m/>
  </r>
  <r>
    <x v="1"/>
    <x v="57"/>
    <x v="8"/>
    <n v="5000"/>
    <n v="2076"/>
    <n v="2924"/>
    <m/>
    <m/>
    <m/>
    <x v="80"/>
    <n v="142"/>
    <n v="14.619718309859154"/>
    <x v="2"/>
    <x v="1"/>
    <m/>
    <m/>
    <m/>
    <m/>
    <m/>
    <m/>
    <m/>
    <m/>
    <m/>
    <m/>
    <m/>
    <m/>
    <m/>
  </r>
  <r>
    <x v="0"/>
    <x v="57"/>
    <x v="8"/>
    <n v="5000"/>
    <n v="3618"/>
    <n v="2382"/>
    <m/>
    <m/>
    <m/>
    <x v="0"/>
    <m/>
    <e v="#DIV/0!"/>
    <x v="2"/>
    <x v="1"/>
    <m/>
    <m/>
    <m/>
    <m/>
    <m/>
    <m/>
    <m/>
    <m/>
    <m/>
    <m/>
    <m/>
    <m/>
    <m/>
  </r>
  <r>
    <x v="3"/>
    <x v="58"/>
    <x v="8"/>
    <n v="5000"/>
    <n v="4823"/>
    <n v="177"/>
    <m/>
    <m/>
    <m/>
    <x v="81"/>
    <n v="366"/>
    <n v="13.1775956284153"/>
    <x v="2"/>
    <x v="1"/>
    <m/>
    <m/>
    <m/>
    <m/>
    <m/>
    <m/>
    <m/>
    <m/>
    <m/>
    <m/>
    <m/>
    <m/>
    <m/>
  </r>
  <r>
    <x v="2"/>
    <x v="58"/>
    <x v="8"/>
    <n v="2300"/>
    <n v="0"/>
    <s v="Close-out report pending"/>
    <m/>
    <m/>
    <m/>
    <x v="82"/>
    <s v="-"/>
    <e v="#VALUE!"/>
    <x v="2"/>
    <x v="1"/>
    <m/>
    <m/>
    <m/>
    <m/>
    <m/>
    <m/>
    <m/>
    <m/>
    <m/>
    <m/>
    <m/>
    <m/>
    <m/>
  </r>
  <r>
    <x v="1"/>
    <x v="59"/>
    <x v="6"/>
    <n v="11000"/>
    <n v="10371"/>
    <n v="629"/>
    <m/>
    <m/>
    <m/>
    <x v="83"/>
    <n v="1054"/>
    <n v="9.8396584440227706"/>
    <x v="2"/>
    <x v="1"/>
    <m/>
    <m/>
    <m/>
    <m/>
    <m/>
    <m/>
    <m/>
    <m/>
    <m/>
    <m/>
    <m/>
    <m/>
    <m/>
  </r>
  <r>
    <x v="3"/>
    <x v="59"/>
    <x v="6"/>
    <n v="8000"/>
    <n v="7815"/>
    <n v="185"/>
    <m/>
    <m/>
    <m/>
    <x v="84"/>
    <n v="759"/>
    <n v="10.296442687747035"/>
    <x v="2"/>
    <x v="1"/>
    <m/>
    <m/>
    <m/>
    <m/>
    <m/>
    <m/>
    <m/>
    <m/>
    <m/>
    <m/>
    <m/>
    <m/>
    <m/>
  </r>
  <r>
    <x v="2"/>
    <x v="59"/>
    <x v="6"/>
    <n v="6300"/>
    <n v="6971"/>
    <s v="Close-out report pending"/>
    <m/>
    <m/>
    <m/>
    <x v="85"/>
    <n v="603"/>
    <n v="11.560530679933665"/>
    <x v="2"/>
    <x v="1"/>
    <m/>
    <m/>
    <m/>
    <m/>
    <m/>
    <m/>
    <m/>
    <m/>
    <m/>
    <m/>
    <m/>
    <m/>
    <m/>
  </r>
  <r>
    <x v="0"/>
    <x v="59"/>
    <x v="6"/>
    <n v="5000"/>
    <n v="10000"/>
    <n v="0"/>
    <m/>
    <m/>
    <m/>
    <x v="0"/>
    <m/>
    <e v="#DIV/0!"/>
    <x v="2"/>
    <x v="1"/>
    <m/>
    <m/>
    <m/>
    <m/>
    <m/>
    <m/>
    <m/>
    <m/>
    <m/>
    <m/>
    <m/>
    <m/>
    <m/>
  </r>
  <r>
    <x v="3"/>
    <x v="60"/>
    <x v="6"/>
    <n v="4000"/>
    <n v="4000"/>
    <n v="0"/>
    <m/>
    <m/>
    <m/>
    <x v="86"/>
    <n v="211"/>
    <n v="18.957345971563981"/>
    <x v="2"/>
    <x v="1"/>
    <m/>
    <m/>
    <m/>
    <m/>
    <m/>
    <m/>
    <m/>
    <m/>
    <m/>
    <m/>
    <m/>
    <m/>
    <m/>
  </r>
  <r>
    <x v="0"/>
    <x v="61"/>
    <x v="4"/>
    <n v="5000"/>
    <n v="0"/>
    <n v="5000"/>
    <m/>
    <m/>
    <m/>
    <x v="0"/>
    <m/>
    <e v="#DIV/0!"/>
    <x v="0"/>
    <x v="1"/>
    <m/>
    <m/>
    <m/>
    <m/>
    <m/>
    <m/>
    <m/>
    <m/>
    <m/>
    <m/>
    <m/>
    <m/>
    <m/>
  </r>
  <r>
    <x v="1"/>
    <x v="62"/>
    <x v="2"/>
    <n v="6000"/>
    <n v="4268"/>
    <n v="1732"/>
    <m/>
    <m/>
    <m/>
    <x v="87"/>
    <n v="363"/>
    <n v="11.757575757575758"/>
    <x v="2"/>
    <x v="1"/>
    <m/>
    <m/>
    <m/>
    <m/>
    <m/>
    <m/>
    <m/>
    <m/>
    <m/>
    <m/>
    <m/>
    <m/>
    <m/>
  </r>
  <r>
    <x v="2"/>
    <x v="63"/>
    <x v="4"/>
    <n v="2700"/>
    <n v="2538"/>
    <s v="Close-out report pending"/>
    <m/>
    <m/>
    <m/>
    <x v="88"/>
    <n v="159"/>
    <n v="15.962264150943396"/>
    <x v="2"/>
    <x v="1"/>
    <m/>
    <m/>
    <m/>
    <m/>
    <m/>
    <m/>
    <m/>
    <m/>
    <m/>
    <m/>
    <m/>
    <m/>
    <m/>
  </r>
  <r>
    <x v="3"/>
    <x v="64"/>
    <x v="7"/>
    <n v="8000"/>
    <n v="8000"/>
    <n v="0"/>
    <m/>
    <m/>
    <m/>
    <x v="89"/>
    <n v="1054"/>
    <n v="7.5901328273244779"/>
    <x v="2"/>
    <x v="1"/>
    <m/>
    <m/>
    <m/>
    <m/>
    <m/>
    <m/>
    <m/>
    <m/>
    <m/>
    <m/>
    <m/>
    <m/>
    <m/>
  </r>
  <r>
    <x v="0"/>
    <x v="64"/>
    <x v="7"/>
    <n v="5000"/>
    <n v="8000"/>
    <n v="0"/>
    <m/>
    <m/>
    <m/>
    <x v="0"/>
    <m/>
    <e v="#DIV/0!"/>
    <x v="2"/>
    <x v="1"/>
    <m/>
    <m/>
    <m/>
    <m/>
    <m/>
    <m/>
    <m/>
    <m/>
    <m/>
    <m/>
    <m/>
    <m/>
    <m/>
  </r>
  <r>
    <x v="1"/>
    <x v="65"/>
    <x v="4"/>
    <n v="5000"/>
    <n v="4383"/>
    <n v="617"/>
    <m/>
    <m/>
    <m/>
    <x v="90"/>
    <n v="43"/>
    <n v="101.93023255813954"/>
    <x v="2"/>
    <x v="1"/>
    <m/>
    <m/>
    <m/>
    <m/>
    <m/>
    <m/>
    <m/>
    <m/>
    <m/>
    <m/>
    <m/>
    <m/>
    <m/>
  </r>
  <r>
    <x v="4"/>
    <x v="66"/>
    <x v="8"/>
    <n v="5000"/>
    <n v="4999"/>
    <n v="1"/>
    <m/>
    <m/>
    <m/>
    <x v="91"/>
    <n v="626"/>
    <n v="7.9856230031948883"/>
    <x v="2"/>
    <x v="1"/>
    <m/>
    <m/>
    <m/>
    <m/>
    <m/>
    <m/>
    <m/>
    <m/>
    <m/>
    <m/>
    <m/>
    <m/>
    <m/>
  </r>
  <r>
    <x v="3"/>
    <x v="66"/>
    <x v="8"/>
    <n v="7000"/>
    <n v="6997"/>
    <n v="3"/>
    <m/>
    <m/>
    <m/>
    <x v="92"/>
    <n v="585"/>
    <n v="11.960683760683761"/>
    <x v="2"/>
    <x v="1"/>
    <m/>
    <m/>
    <m/>
    <m/>
    <m/>
    <m/>
    <m/>
    <m/>
    <m/>
    <m/>
    <m/>
    <m/>
    <m/>
  </r>
  <r>
    <x v="2"/>
    <x v="66"/>
    <x v="8"/>
    <n v="4500"/>
    <n v="4500"/>
    <s v="Close-out report pending"/>
    <m/>
    <m/>
    <m/>
    <x v="93"/>
    <n v="315"/>
    <n v="14.285714285714286"/>
    <x v="2"/>
    <x v="1"/>
    <m/>
    <m/>
    <m/>
    <m/>
    <m/>
    <m/>
    <m/>
    <m/>
    <m/>
    <m/>
    <m/>
    <m/>
    <m/>
  </r>
  <r>
    <x v="0"/>
    <x v="66"/>
    <x v="8"/>
    <n v="5000"/>
    <n v="6000"/>
    <n v="0"/>
    <m/>
    <m/>
    <m/>
    <x v="0"/>
    <m/>
    <e v="#DIV/0!"/>
    <x v="2"/>
    <x v="1"/>
    <m/>
    <m/>
    <m/>
    <m/>
    <m/>
    <m/>
    <m/>
    <m/>
    <m/>
    <m/>
    <m/>
    <m/>
    <m/>
  </r>
  <r>
    <x v="1"/>
    <x v="67"/>
    <x v="5"/>
    <n v="3000"/>
    <n v="2579"/>
    <n v="421"/>
    <m/>
    <m/>
    <m/>
    <x v="94"/>
    <n v="0"/>
    <e v="#DIV/0!"/>
    <x v="2"/>
    <x v="1"/>
    <m/>
    <m/>
    <m/>
    <m/>
    <m/>
    <m/>
    <m/>
    <m/>
    <m/>
    <m/>
    <m/>
    <m/>
    <m/>
  </r>
  <r>
    <x v="2"/>
    <x v="68"/>
    <x v="0"/>
    <n v="6295"/>
    <n v="6071"/>
    <s v="Close-out report pending"/>
    <m/>
    <m/>
    <m/>
    <x v="95"/>
    <n v="1186"/>
    <n v="5.1188870151770658"/>
    <x v="1"/>
    <x v="1"/>
    <m/>
    <m/>
    <m/>
    <m/>
    <m/>
    <m/>
    <m/>
    <m/>
    <m/>
    <m/>
    <m/>
    <m/>
    <m/>
  </r>
  <r>
    <x v="3"/>
    <x v="69"/>
    <x v="7"/>
    <n v="6000"/>
    <s v=" -"/>
    <m/>
    <m/>
    <m/>
    <m/>
    <x v="96"/>
    <n v="600"/>
    <e v="#VALUE!"/>
    <x v="2"/>
    <x v="1"/>
    <m/>
    <m/>
    <m/>
    <m/>
    <m/>
    <m/>
    <m/>
    <m/>
    <m/>
    <m/>
    <m/>
    <m/>
    <m/>
  </r>
  <r>
    <x v="3"/>
    <x v="70"/>
    <x v="8"/>
    <n v="5000"/>
    <n v="4785"/>
    <n v="215"/>
    <m/>
    <m/>
    <m/>
    <x v="97"/>
    <n v="305"/>
    <n v="15.688524590163935"/>
    <x v="2"/>
    <x v="1"/>
    <m/>
    <m/>
    <m/>
    <m/>
    <m/>
    <m/>
    <m/>
    <m/>
    <m/>
    <m/>
    <m/>
    <m/>
    <m/>
  </r>
  <r>
    <x v="2"/>
    <x v="70"/>
    <x v="8"/>
    <n v="4500"/>
    <n v="4450"/>
    <s v="Close-out report pending"/>
    <m/>
    <m/>
    <m/>
    <x v="98"/>
    <n v="305"/>
    <n v="14.590163934426229"/>
    <x v="2"/>
    <x v="1"/>
    <m/>
    <m/>
    <m/>
    <m/>
    <m/>
    <m/>
    <m/>
    <m/>
    <m/>
    <m/>
    <m/>
    <m/>
    <m/>
  </r>
  <r>
    <x v="3"/>
    <x v="71"/>
    <x v="6"/>
    <n v="3000"/>
    <n v="2630"/>
    <n v="370"/>
    <m/>
    <m/>
    <m/>
    <x v="99"/>
    <n v="521"/>
    <n v="5.0479846449136279"/>
    <x v="2"/>
    <x v="1"/>
    <m/>
    <m/>
    <m/>
    <m/>
    <m/>
    <m/>
    <m/>
    <m/>
    <m/>
    <m/>
    <m/>
    <m/>
    <m/>
  </r>
  <r>
    <x v="2"/>
    <x v="19"/>
    <x v="7"/>
    <n v="9000"/>
    <n v="0"/>
    <s v="Close-out report pending"/>
    <m/>
    <m/>
    <m/>
    <x v="100"/>
    <s v="-"/>
    <e v="#VALUE!"/>
    <x v="1"/>
    <x v="0"/>
    <m/>
    <m/>
    <m/>
    <m/>
    <m/>
    <m/>
    <m/>
    <m/>
    <m/>
    <m/>
    <m/>
    <m/>
    <m/>
  </r>
  <r>
    <x v="2"/>
    <x v="20"/>
    <x v="5"/>
    <n v="4500"/>
    <n v="0"/>
    <s v="Close-out report pending"/>
    <m/>
    <m/>
    <m/>
    <x v="101"/>
    <s v="-"/>
    <e v="#VALUE!"/>
    <x v="2"/>
    <x v="0"/>
    <m/>
    <m/>
    <m/>
    <m/>
    <m/>
    <m/>
    <m/>
    <m/>
    <m/>
    <m/>
    <m/>
    <m/>
    <m/>
  </r>
  <r>
    <x v="1"/>
    <x v="31"/>
    <x v="4"/>
    <n v="6000"/>
    <n v="4314"/>
    <n v="1686"/>
    <m/>
    <m/>
    <m/>
    <x v="102"/>
    <n v="686"/>
    <n v="6.2886297376093294"/>
    <x v="2"/>
    <x v="0"/>
    <m/>
    <m/>
    <m/>
    <m/>
    <m/>
    <m/>
    <m/>
    <m/>
    <m/>
    <m/>
    <m/>
    <m/>
    <m/>
  </r>
  <r>
    <x v="2"/>
    <x v="72"/>
    <x v="0"/>
    <n v="3600"/>
    <n v="0"/>
    <s v="Close-out report pending"/>
    <m/>
    <m/>
    <m/>
    <x v="103"/>
    <s v="-"/>
    <e v="#VALUE!"/>
    <x v="2"/>
    <x v="1"/>
    <m/>
    <m/>
    <m/>
    <m/>
    <m/>
    <m/>
    <m/>
    <m/>
    <m/>
    <m/>
    <m/>
    <m/>
    <m/>
  </r>
  <r>
    <x v="4"/>
    <x v="73"/>
    <x v="2"/>
    <n v="6000"/>
    <n v="5818"/>
    <n v="182"/>
    <m/>
    <m/>
    <m/>
    <x v="104"/>
    <n v="439"/>
    <n v="13.252847380410023"/>
    <x v="2"/>
    <x v="1"/>
    <m/>
    <m/>
    <m/>
    <m/>
    <m/>
    <m/>
    <m/>
    <m/>
    <m/>
    <m/>
    <m/>
    <m/>
    <m/>
  </r>
  <r>
    <x v="2"/>
    <x v="73"/>
    <x v="2"/>
    <n v="3600"/>
    <n v="3599"/>
    <s v="Close-out report pending"/>
    <m/>
    <m/>
    <m/>
    <x v="105"/>
    <n v="78"/>
    <n v="46.141025641025642"/>
    <x v="2"/>
    <x v="1"/>
    <m/>
    <m/>
    <m/>
    <m/>
    <m/>
    <m/>
    <m/>
    <m/>
    <m/>
    <m/>
    <m/>
    <m/>
    <m/>
  </r>
  <r>
    <x v="1"/>
    <x v="74"/>
    <x v="7"/>
    <n v="4000"/>
    <n v="1537"/>
    <n v="2463"/>
    <m/>
    <m/>
    <m/>
    <x v="0"/>
    <m/>
    <e v="#DIV/0!"/>
    <x v="2"/>
    <x v="1"/>
    <m/>
    <m/>
    <m/>
    <m/>
    <m/>
    <m/>
    <m/>
    <m/>
    <m/>
    <m/>
    <m/>
    <m/>
    <m/>
  </r>
  <r>
    <x v="4"/>
    <x v="74"/>
    <x v="7"/>
    <n v="6000"/>
    <n v="2573"/>
    <n v="3427"/>
    <m/>
    <m/>
    <m/>
    <x v="106"/>
    <n v="320"/>
    <n v="8.0406250000000004"/>
    <x v="2"/>
    <x v="1"/>
    <m/>
    <m/>
    <m/>
    <m/>
    <m/>
    <m/>
    <m/>
    <m/>
    <m/>
    <m/>
    <m/>
    <m/>
    <m/>
  </r>
  <r>
    <x v="3"/>
    <x v="74"/>
    <x v="7"/>
    <n v="8000"/>
    <n v="8000"/>
    <n v="0"/>
    <m/>
    <m/>
    <m/>
    <x v="107"/>
    <n v="685"/>
    <n v="11.678832116788321"/>
    <x v="2"/>
    <x v="1"/>
    <m/>
    <m/>
    <m/>
    <m/>
    <m/>
    <m/>
    <m/>
    <m/>
    <m/>
    <m/>
    <m/>
    <m/>
    <m/>
  </r>
  <r>
    <x v="3"/>
    <x v="75"/>
    <x v="0"/>
    <n v="4000"/>
    <n v="4000"/>
    <n v="0"/>
    <m/>
    <m/>
    <m/>
    <x v="108"/>
    <n v="601"/>
    <n v="6.6555740432612316"/>
    <x v="2"/>
    <x v="1"/>
    <m/>
    <m/>
    <m/>
    <m/>
    <m/>
    <m/>
    <m/>
    <m/>
    <m/>
    <m/>
    <m/>
    <m/>
    <m/>
  </r>
  <r>
    <x v="3"/>
    <x v="76"/>
    <x v="3"/>
    <n v="3000"/>
    <s v=" -"/>
    <n v="3000"/>
    <m/>
    <m/>
    <m/>
    <x v="109"/>
    <n v="0"/>
    <e v="#VALUE!"/>
    <x v="2"/>
    <x v="1"/>
    <m/>
    <m/>
    <m/>
    <m/>
    <m/>
    <m/>
    <m/>
    <m/>
    <m/>
    <m/>
    <m/>
    <m/>
    <m/>
  </r>
  <r>
    <x v="2"/>
    <x v="77"/>
    <x v="5"/>
    <n v="4500"/>
    <n v="0"/>
    <s v="Close-out report pending"/>
    <m/>
    <m/>
    <m/>
    <x v="110"/>
    <s v="-"/>
    <e v="#VALUE!"/>
    <x v="2"/>
    <x v="1"/>
    <m/>
    <m/>
    <m/>
    <m/>
    <m/>
    <m/>
    <m/>
    <m/>
    <m/>
    <m/>
    <m/>
    <m/>
    <m/>
  </r>
  <r>
    <x v="3"/>
    <x v="78"/>
    <x v="3"/>
    <n v="3000"/>
    <n v="3000"/>
    <n v="0"/>
    <m/>
    <m/>
    <m/>
    <x v="111"/>
    <n v="291"/>
    <n v="10.309278350515465"/>
    <x v="2"/>
    <x v="1"/>
    <m/>
    <m/>
    <m/>
    <m/>
    <m/>
    <m/>
    <m/>
    <m/>
    <m/>
    <m/>
    <m/>
    <m/>
    <m/>
  </r>
  <r>
    <x v="1"/>
    <x v="79"/>
    <x v="3"/>
    <n v="6000"/>
    <n v="6000"/>
    <n v="0"/>
    <m/>
    <m/>
    <m/>
    <x v="0"/>
    <m/>
    <e v="#DIV/0!"/>
    <x v="2"/>
    <x v="1"/>
    <m/>
    <m/>
    <m/>
    <m/>
    <m/>
    <m/>
    <m/>
    <m/>
    <m/>
    <m/>
    <m/>
    <m/>
    <m/>
  </r>
  <r>
    <x v="4"/>
    <x v="79"/>
    <x v="3"/>
    <n v="7000"/>
    <n v="6996"/>
    <n v="4"/>
    <m/>
    <m/>
    <m/>
    <x v="112"/>
    <n v="103"/>
    <n v="67.922330097087382"/>
    <x v="2"/>
    <x v="1"/>
    <m/>
    <m/>
    <m/>
    <m/>
    <m/>
    <m/>
    <m/>
    <m/>
    <m/>
    <m/>
    <m/>
    <m/>
    <m/>
  </r>
  <r>
    <x v="1"/>
    <x v="80"/>
    <x v="1"/>
    <n v="7236"/>
    <n v="7236"/>
    <n v="0"/>
    <m/>
    <m/>
    <m/>
    <x v="113"/>
    <n v="403"/>
    <n v="17.955334987593051"/>
    <x v="2"/>
    <x v="1"/>
    <m/>
    <m/>
    <m/>
    <m/>
    <m/>
    <m/>
    <m/>
    <m/>
    <m/>
    <m/>
    <m/>
    <m/>
    <m/>
  </r>
  <r>
    <x v="0"/>
    <x v="80"/>
    <x v="1"/>
    <n v="8000"/>
    <n v="8000"/>
    <n v="0"/>
    <m/>
    <m/>
    <m/>
    <x v="0"/>
    <m/>
    <e v="#DIV/0!"/>
    <x v="2"/>
    <x v="1"/>
    <m/>
    <m/>
    <m/>
    <m/>
    <m/>
    <m/>
    <m/>
    <m/>
    <m/>
    <m/>
    <m/>
    <m/>
    <m/>
  </r>
  <r>
    <x v="4"/>
    <x v="81"/>
    <x v="1"/>
    <n v="3000"/>
    <n v="3000"/>
    <n v="0"/>
    <m/>
    <m/>
    <m/>
    <x v="114"/>
    <n v="614"/>
    <n v="4.8859934853420199"/>
    <x v="2"/>
    <x v="1"/>
    <m/>
    <m/>
    <m/>
    <m/>
    <m/>
    <m/>
    <m/>
    <m/>
    <m/>
    <m/>
    <m/>
    <m/>
    <m/>
  </r>
  <r>
    <x v="3"/>
    <x v="81"/>
    <x v="1"/>
    <n v="4000"/>
    <n v="4000"/>
    <n v="0"/>
    <m/>
    <m/>
    <m/>
    <x v="115"/>
    <n v="189"/>
    <n v="21.164021164021165"/>
    <x v="2"/>
    <x v="1"/>
    <m/>
    <m/>
    <m/>
    <m/>
    <m/>
    <m/>
    <m/>
    <m/>
    <m/>
    <m/>
    <m/>
    <m/>
    <m/>
  </r>
  <r>
    <x v="2"/>
    <x v="81"/>
    <x v="1"/>
    <n v="3600"/>
    <n v="3600"/>
    <s v="Close-out report pending"/>
    <m/>
    <m/>
    <m/>
    <x v="116"/>
    <n v="354"/>
    <n v="10.169491525423728"/>
    <x v="2"/>
    <x v="1"/>
    <m/>
    <m/>
    <m/>
    <m/>
    <m/>
    <m/>
    <m/>
    <m/>
    <m/>
    <m/>
    <m/>
    <m/>
    <m/>
  </r>
  <r>
    <x v="1"/>
    <x v="82"/>
    <x v="6"/>
    <n v="1000"/>
    <n v="294"/>
    <n v="706"/>
    <m/>
    <m/>
    <m/>
    <x v="94"/>
    <n v="0"/>
    <e v="#DIV/0!"/>
    <x v="2"/>
    <x v="1"/>
    <m/>
    <m/>
    <m/>
    <m/>
    <m/>
    <m/>
    <m/>
    <m/>
    <m/>
    <m/>
    <m/>
    <m/>
    <m/>
  </r>
  <r>
    <x v="1"/>
    <x v="83"/>
    <x v="8"/>
    <n v="6000"/>
    <n v="6000"/>
    <n v="0"/>
    <m/>
    <m/>
    <m/>
    <x v="116"/>
    <n v="369"/>
    <n v="16.260162601626018"/>
    <x v="2"/>
    <x v="1"/>
    <m/>
    <m/>
    <m/>
    <m/>
    <m/>
    <m/>
    <m/>
    <m/>
    <m/>
    <m/>
    <m/>
    <m/>
    <m/>
  </r>
  <r>
    <x v="4"/>
    <x v="83"/>
    <x v="8"/>
    <n v="8000"/>
    <n v="5522"/>
    <n v="2478"/>
    <m/>
    <m/>
    <m/>
    <x v="117"/>
    <n v="2137"/>
    <n v="2.5839962564342538"/>
    <x v="2"/>
    <x v="1"/>
    <m/>
    <m/>
    <m/>
    <m/>
    <m/>
    <m/>
    <m/>
    <m/>
    <m/>
    <m/>
    <m/>
    <m/>
    <m/>
  </r>
  <r>
    <x v="2"/>
    <x v="83"/>
    <x v="8"/>
    <n v="4500"/>
    <n v="2135"/>
    <s v="Close-out report pending"/>
    <m/>
    <m/>
    <m/>
    <x v="118"/>
    <s v="-"/>
    <e v="#VALUE!"/>
    <x v="2"/>
    <x v="1"/>
    <m/>
    <m/>
    <m/>
    <m/>
    <m/>
    <m/>
    <m/>
    <m/>
    <m/>
    <m/>
    <m/>
    <m/>
    <m/>
  </r>
  <r>
    <x v="3"/>
    <x v="83"/>
    <x v="8"/>
    <n v="8000"/>
    <n v="7260"/>
    <n v="740"/>
    <m/>
    <m/>
    <m/>
    <x v="119"/>
    <n v="556"/>
    <n v="13.057553956834532"/>
    <x v="2"/>
    <x v="1"/>
    <m/>
    <m/>
    <m/>
    <m/>
    <m/>
    <m/>
    <m/>
    <m/>
    <m/>
    <m/>
    <m/>
    <m/>
    <m/>
  </r>
  <r>
    <x v="2"/>
    <x v="84"/>
    <x v="1"/>
    <n v="3600"/>
    <n v="1005"/>
    <s v="Close-out report pending"/>
    <m/>
    <m/>
    <m/>
    <x v="104"/>
    <m/>
    <e v="#DIV/0!"/>
    <x v="2"/>
    <x v="1"/>
    <m/>
    <m/>
    <m/>
    <m/>
    <m/>
    <m/>
    <m/>
    <m/>
    <m/>
    <m/>
    <m/>
    <m/>
    <m/>
  </r>
  <r>
    <x v="3"/>
    <x v="85"/>
    <x v="6"/>
    <n v="5000"/>
    <n v="3118"/>
    <n v="1882"/>
    <m/>
    <m/>
    <m/>
    <x v="120"/>
    <n v="406"/>
    <n v="7.6798029556650249"/>
    <x v="2"/>
    <x v="1"/>
    <m/>
    <m/>
    <m/>
    <m/>
    <m/>
    <m/>
    <m/>
    <m/>
    <m/>
    <m/>
    <m/>
    <m/>
    <m/>
  </r>
  <r>
    <x v="2"/>
    <x v="85"/>
    <x v="6"/>
    <n v="3600"/>
    <n v="3599"/>
    <s v="Close-out report pending"/>
    <m/>
    <m/>
    <m/>
    <x v="121"/>
    <n v="454"/>
    <n v="7.9273127753303969"/>
    <x v="2"/>
    <x v="1"/>
    <m/>
    <m/>
    <m/>
    <m/>
    <m/>
    <m/>
    <m/>
    <m/>
    <m/>
    <m/>
    <m/>
    <m/>
    <m/>
  </r>
  <r>
    <x v="0"/>
    <x v="86"/>
    <x v="4"/>
    <n v="5000"/>
    <n v="8000"/>
    <n v="0"/>
    <m/>
    <m/>
    <m/>
    <x v="0"/>
    <m/>
    <e v="#DIV/0!"/>
    <x v="0"/>
    <x v="1"/>
    <m/>
    <m/>
    <m/>
    <m/>
    <m/>
    <m/>
    <m/>
    <m/>
    <m/>
    <m/>
    <m/>
    <m/>
    <m/>
  </r>
  <r>
    <x v="4"/>
    <x v="87"/>
    <x v="2"/>
    <n v="10000"/>
    <n v="257"/>
    <n v="9743"/>
    <m/>
    <m/>
    <m/>
    <x v="122"/>
    <s v="                     -   "/>
    <e v="#VALUE!"/>
    <x v="1"/>
    <x v="1"/>
    <m/>
    <m/>
    <m/>
    <m/>
    <m/>
    <m/>
    <m/>
    <m/>
    <m/>
    <m/>
    <m/>
    <m/>
    <m/>
  </r>
  <r>
    <x v="3"/>
    <x v="87"/>
    <x v="2"/>
    <n v="11000"/>
    <n v="10853"/>
    <n v="147"/>
    <m/>
    <m/>
    <m/>
    <x v="123"/>
    <n v="1768"/>
    <n v="6.1385746606334841"/>
    <x v="1"/>
    <x v="1"/>
    <m/>
    <m/>
    <m/>
    <m/>
    <m/>
    <m/>
    <m/>
    <m/>
    <m/>
    <m/>
    <m/>
    <m/>
    <m/>
  </r>
  <r>
    <x v="2"/>
    <x v="87"/>
    <x v="2"/>
    <n v="9000"/>
    <n v="6551"/>
    <s v="Close-out report pending"/>
    <m/>
    <m/>
    <m/>
    <x v="124"/>
    <s v="-"/>
    <e v="#VALUE!"/>
    <x v="1"/>
    <x v="1"/>
    <m/>
    <m/>
    <m/>
    <m/>
    <m/>
    <s v="Lights"/>
    <m/>
    <m/>
    <s v="%"/>
    <m/>
    <m/>
    <m/>
    <m/>
  </r>
  <r>
    <x v="2"/>
    <x v="88"/>
    <x v="5"/>
    <n v="2700"/>
    <n v="2695"/>
    <s v="Close-out report pending"/>
    <m/>
    <m/>
    <m/>
    <x v="86"/>
    <s v="-"/>
    <e v="#VALUE!"/>
    <x v="2"/>
    <x v="1"/>
    <m/>
    <m/>
    <m/>
    <m/>
    <m/>
    <m/>
    <m/>
    <m/>
    <m/>
    <m/>
    <m/>
    <m/>
    <m/>
  </r>
  <r>
    <x v="1"/>
    <x v="89"/>
    <x v="7"/>
    <n v="5000"/>
    <n v="80"/>
    <n v="4920"/>
    <m/>
    <m/>
    <m/>
    <x v="0"/>
    <m/>
    <e v="#DIV/0!"/>
    <x v="2"/>
    <x v="1"/>
    <m/>
    <m/>
    <m/>
    <m/>
    <m/>
    <m/>
    <m/>
    <m/>
    <m/>
    <m/>
    <m/>
    <m/>
    <m/>
  </r>
  <r>
    <x v="2"/>
    <x v="89"/>
    <x v="7"/>
    <n v="4500"/>
    <n v="2478"/>
    <s v="Close-out report pending"/>
    <m/>
    <m/>
    <m/>
    <x v="125"/>
    <n v="399"/>
    <n v="6.2105263157894735"/>
    <x v="2"/>
    <x v="1"/>
    <m/>
    <m/>
    <m/>
    <m/>
    <m/>
    <m/>
    <m/>
    <m/>
    <m/>
    <m/>
    <m/>
    <m/>
    <m/>
  </r>
  <r>
    <x v="0"/>
    <x v="90"/>
    <x v="3"/>
    <n v="5000"/>
    <n v="5000"/>
    <n v="3000"/>
    <m/>
    <m/>
    <m/>
    <x v="0"/>
    <m/>
    <e v="#DIV/0!"/>
    <x v="2"/>
    <x v="1"/>
    <m/>
    <m/>
    <m/>
    <m/>
    <m/>
    <m/>
    <m/>
    <m/>
    <m/>
    <m/>
    <m/>
    <m/>
    <m/>
  </r>
  <r>
    <x v="0"/>
    <x v="91"/>
    <x v="6"/>
    <n v="5000"/>
    <n v="6802"/>
    <n v="1198"/>
    <m/>
    <m/>
    <m/>
    <x v="0"/>
    <m/>
    <e v="#DIV/0!"/>
    <x v="0"/>
    <x v="1"/>
    <m/>
    <m/>
    <m/>
    <m/>
    <m/>
    <m/>
    <m/>
    <m/>
    <m/>
    <m/>
    <m/>
    <m/>
    <m/>
  </r>
  <r>
    <x v="3"/>
    <x v="92"/>
    <x v="7"/>
    <n v="6000"/>
    <n v="2324"/>
    <n v="3676"/>
    <m/>
    <m/>
    <m/>
    <x v="126"/>
    <n v="503"/>
    <n v="4.6202783300198806"/>
    <x v="2"/>
    <x v="1"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C373B77-BB95-6547-9DBA-7C0505F908FB}" name="PivotTable2" cacheId="7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7">
  <location ref="A3:G14" firstHeaderRow="1" firstDataRow="2" firstDataCol="1"/>
  <pivotFields count="32">
    <pivotField axis="axisCol" showAll="0">
      <items count="8">
        <item x="1"/>
        <item x="4"/>
        <item x="3"/>
        <item x="2"/>
        <item m="1" x="5"/>
        <item m="1" x="6"/>
        <item x="0"/>
        <item t="default"/>
      </items>
    </pivotField>
    <pivotField axis="axisRow" showAll="0">
      <items count="114">
        <item m="1" x="104"/>
        <item x="5"/>
        <item x="6"/>
        <item x="7"/>
        <item x="8"/>
        <item x="9"/>
        <item x="12"/>
        <item m="1" x="106"/>
        <item x="13"/>
        <item m="1" x="94"/>
        <item x="14"/>
        <item m="1" x="103"/>
        <item m="1" x="100"/>
        <item x="15"/>
        <item x="1"/>
        <item m="1" x="109"/>
        <item x="2"/>
        <item m="1" x="110"/>
        <item x="17"/>
        <item x="18"/>
        <item m="1" x="108"/>
        <item m="1" x="98"/>
        <item x="21"/>
        <item x="23"/>
        <item x="24"/>
        <item x="4"/>
        <item x="25"/>
        <item x="26"/>
        <item x="27"/>
        <item x="28"/>
        <item x="29"/>
        <item x="30"/>
        <item x="19"/>
        <item x="32"/>
        <item m="1" x="101"/>
        <item x="33"/>
        <item x="34"/>
        <item x="35"/>
        <item x="36"/>
        <item m="1" x="95"/>
        <item x="38"/>
        <item x="39"/>
        <item x="40"/>
        <item m="1" x="112"/>
        <item x="20"/>
        <item x="41"/>
        <item x="43"/>
        <item m="1" x="99"/>
        <item x="44"/>
        <item x="45"/>
        <item x="16"/>
        <item m="1" x="111"/>
        <item x="46"/>
        <item x="47"/>
        <item x="48"/>
        <item m="1" x="105"/>
        <item x="49"/>
        <item x="50"/>
        <item x="51"/>
        <item m="1" x="93"/>
        <item m="1" x="97"/>
        <item x="54"/>
        <item x="57"/>
        <item x="58"/>
        <item x="59"/>
        <item x="60"/>
        <item x="62"/>
        <item x="63"/>
        <item x="64"/>
        <item x="65"/>
        <item x="66"/>
        <item x="67"/>
        <item x="68"/>
        <item x="69"/>
        <item x="70"/>
        <item x="71"/>
        <item x="31"/>
        <item m="1" x="96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m="1" x="102"/>
        <item m="1" x="107"/>
        <item x="84"/>
        <item x="85"/>
        <item x="87"/>
        <item x="88"/>
        <item x="89"/>
        <item x="92"/>
        <item x="0"/>
        <item x="22"/>
        <item x="52"/>
        <item x="55"/>
        <item x="37"/>
        <item x="53"/>
        <item x="86"/>
        <item x="61"/>
        <item x="91"/>
        <item x="3"/>
        <item x="90"/>
        <item x="42"/>
        <item x="56"/>
        <item x="10"/>
        <item x="11"/>
        <item t="default"/>
      </items>
    </pivotField>
    <pivotField axis="axisRow" showAll="0">
      <items count="12">
        <item sd="0" x="0"/>
        <item sd="0" x="8"/>
        <item sd="0" x="2"/>
        <item sd="0" x="7"/>
        <item sd="0" m="1" x="9"/>
        <item sd="0" x="4"/>
        <item sd="0" x="6"/>
        <item sd="0" x="5"/>
        <item sd="0" x="3"/>
        <item sd="0" m="1" x="10"/>
        <item sd="0" x="1"/>
        <item t="default" sd="0"/>
      </items>
    </pivotField>
    <pivotField numFmtId="164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2">
    <field x="2"/>
    <field x="1"/>
  </rowFields>
  <rowItems count="10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10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6"/>
    </i>
    <i t="grand">
      <x/>
    </i>
  </colItems>
  <dataFields count="1">
    <dataField name="Sum of Total Expenditure(R'000)" fld="4" baseField="0" baseItem="0" numFmtId="42"/>
  </dataFields>
  <chartFormats count="5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2818DD-6884-6B4C-8823-6855D6467E82}" name="PivotTable2" cacheId="7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G98" firstHeaderRow="1" firstDataRow="2" firstDataCol="1"/>
  <pivotFields count="32">
    <pivotField axis="axisCol" showAll="0">
      <items count="8">
        <item x="1"/>
        <item x="4"/>
        <item x="3"/>
        <item x="2"/>
        <item m="1" x="5"/>
        <item m="1" x="6"/>
        <item x="0"/>
        <item t="default"/>
      </items>
    </pivotField>
    <pivotField axis="axisRow" showAll="0" sortType="descending">
      <items count="114">
        <item sd="0" m="1" x="104"/>
        <item sd="0" x="5"/>
        <item sd="0" x="6"/>
        <item sd="0" x="7"/>
        <item sd="0" x="8"/>
        <item sd="0" x="9"/>
        <item sd="0" x="12"/>
        <item sd="0" m="1" x="106"/>
        <item sd="0" x="13"/>
        <item sd="0" m="1" x="94"/>
        <item sd="0" x="14"/>
        <item sd="0" m="1" x="103"/>
        <item sd="0" m="1" x="100"/>
        <item sd="0" x="15"/>
        <item sd="0" x="1"/>
        <item sd="0" m="1" x="109"/>
        <item sd="0" x="2"/>
        <item sd="0" m="1" x="110"/>
        <item sd="0" x="17"/>
        <item sd="0" x="18"/>
        <item sd="0" m="1" x="108"/>
        <item sd="0" m="1" x="98"/>
        <item sd="0" x="21"/>
        <item sd="0" x="23"/>
        <item sd="0" x="24"/>
        <item sd="0" x="4"/>
        <item sd="0" x="25"/>
        <item sd="0" x="26"/>
        <item sd="0" x="27"/>
        <item sd="0" x="28"/>
        <item sd="0" x="29"/>
        <item sd="0" x="30"/>
        <item sd="0" x="19"/>
        <item sd="0" x="32"/>
        <item sd="0" m="1" x="101"/>
        <item sd="0" x="33"/>
        <item sd="0" x="34"/>
        <item sd="0" x="35"/>
        <item sd="0" x="36"/>
        <item sd="0" m="1" x="95"/>
        <item sd="0" x="38"/>
        <item sd="0" x="39"/>
        <item sd="0" x="40"/>
        <item sd="0" m="1" x="112"/>
        <item sd="0" x="20"/>
        <item sd="0" x="41"/>
        <item sd="0" x="43"/>
        <item sd="0" m="1" x="99"/>
        <item sd="0" x="44"/>
        <item sd="0" x="45"/>
        <item sd="0" x="16"/>
        <item sd="0" m="1" x="111"/>
        <item sd="0" x="46"/>
        <item sd="0" x="47"/>
        <item sd="0" x="48"/>
        <item sd="0" m="1" x="105"/>
        <item sd="0" x="49"/>
        <item sd="0" x="50"/>
        <item sd="0" x="51"/>
        <item sd="0" m="1" x="93"/>
        <item sd="0" m="1" x="97"/>
        <item sd="0" x="54"/>
        <item sd="0" x="57"/>
        <item sd="0" x="58"/>
        <item sd="0" x="59"/>
        <item sd="0" x="60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31"/>
        <item sd="0" m="1" x="96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m="1" x="102"/>
        <item sd="0" m="1" x="107"/>
        <item sd="0" x="84"/>
        <item sd="0" x="85"/>
        <item sd="0" x="87"/>
        <item sd="0" x="88"/>
        <item sd="0" x="89"/>
        <item sd="0" x="92"/>
        <item sd="0" x="0"/>
        <item sd="0" x="22"/>
        <item sd="0" x="52"/>
        <item sd="0" x="55"/>
        <item sd="0" x="37"/>
        <item sd="0" x="53"/>
        <item sd="0" x="86"/>
        <item sd="0" x="61"/>
        <item sd="0" x="91"/>
        <item sd="0" x="3"/>
        <item sd="0" x="90"/>
        <item sd="0" x="42"/>
        <item sd="0" x="56"/>
        <item sd="0" x="10"/>
        <item sd="0" x="11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numFmtId="164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m="1" x="4"/>
        <item x="2"/>
        <item sd="0" m="1" x="3"/>
        <item x="1"/>
        <item x="0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2">
    <field x="1"/>
    <field x="12"/>
  </rowFields>
  <rowItems count="94">
    <i>
      <x v="14"/>
    </i>
    <i>
      <x v="25"/>
    </i>
    <i>
      <x v="64"/>
    </i>
    <i>
      <x v="50"/>
    </i>
    <i>
      <x v="32"/>
    </i>
    <i>
      <x v="36"/>
    </i>
    <i>
      <x v="70"/>
    </i>
    <i>
      <x v="98"/>
    </i>
    <i>
      <x v="89"/>
    </i>
    <i>
      <x v="16"/>
    </i>
    <i>
      <x v="33"/>
    </i>
    <i>
      <x v="6"/>
    </i>
    <i>
      <x v="94"/>
    </i>
    <i>
      <x v="40"/>
    </i>
    <i>
      <x v="58"/>
    </i>
    <i>
      <x v="68"/>
    </i>
    <i>
      <x v="86"/>
    </i>
    <i>
      <x v="85"/>
    </i>
    <i>
      <x v="56"/>
    </i>
    <i>
      <x v="107"/>
    </i>
    <i>
      <x v="80"/>
    </i>
    <i>
      <x v="42"/>
    </i>
    <i>
      <x v="10"/>
    </i>
    <i>
      <x v="87"/>
    </i>
    <i>
      <x v="8"/>
    </i>
    <i>
      <x v="35"/>
    </i>
    <i>
      <x v="76"/>
    </i>
    <i>
      <x v="23"/>
    </i>
    <i>
      <x v="27"/>
    </i>
    <i>
      <x v="45"/>
    </i>
    <i>
      <x v="44"/>
    </i>
    <i>
      <x v="79"/>
    </i>
    <i>
      <x v="74"/>
    </i>
    <i>
      <x v="18"/>
    </i>
    <i>
      <x v="28"/>
    </i>
    <i>
      <x v="38"/>
    </i>
    <i>
      <x v="104"/>
    </i>
    <i>
      <x v="1"/>
    </i>
    <i>
      <x v="102"/>
    </i>
    <i>
      <x v="106"/>
    </i>
    <i>
      <x v="93"/>
    </i>
    <i>
      <x v="5"/>
    </i>
    <i>
      <x v="72"/>
    </i>
    <i>
      <x v="57"/>
    </i>
    <i>
      <x v="19"/>
    </i>
    <i>
      <x v="37"/>
    </i>
    <i>
      <x v="4"/>
    </i>
    <i>
      <x v="52"/>
    </i>
    <i>
      <x v="62"/>
    </i>
    <i>
      <x v="103"/>
    </i>
    <i>
      <x v="108"/>
    </i>
    <i>
      <x v="111"/>
    </i>
    <i>
      <x v="46"/>
    </i>
    <i>
      <x v="63"/>
    </i>
    <i>
      <x v="26"/>
    </i>
    <i>
      <x v="69"/>
    </i>
    <i>
      <x v="54"/>
    </i>
    <i>
      <x v="66"/>
    </i>
    <i>
      <x v="2"/>
    </i>
    <i>
      <x v="65"/>
    </i>
    <i>
      <x v="81"/>
    </i>
    <i>
      <x v="53"/>
    </i>
    <i>
      <x v="3"/>
    </i>
    <i>
      <x v="30"/>
    </i>
    <i>
      <x v="41"/>
    </i>
    <i>
      <x v="112"/>
    </i>
    <i>
      <x v="31"/>
    </i>
    <i>
      <x v="84"/>
    </i>
    <i>
      <x v="110"/>
    </i>
    <i>
      <x v="99"/>
    </i>
    <i>
      <x v="13"/>
    </i>
    <i>
      <x v="22"/>
    </i>
    <i>
      <x v="95"/>
    </i>
    <i>
      <x v="75"/>
    </i>
    <i>
      <x v="71"/>
    </i>
    <i>
      <x v="96"/>
    </i>
    <i>
      <x v="67"/>
    </i>
    <i>
      <x v="97"/>
    </i>
    <i>
      <x v="101"/>
    </i>
    <i>
      <x v="48"/>
    </i>
    <i>
      <x v="49"/>
    </i>
    <i>
      <x v="92"/>
    </i>
    <i>
      <x v="109"/>
    </i>
    <i>
      <x v="88"/>
    </i>
    <i>
      <x v="29"/>
    </i>
    <i>
      <x v="100"/>
    </i>
    <i>
      <x v="73"/>
    </i>
    <i>
      <x v="24"/>
    </i>
    <i>
      <x v="82"/>
    </i>
    <i>
      <x v="105"/>
    </i>
    <i>
      <x v="83"/>
    </i>
    <i>
      <x v="78"/>
    </i>
    <i>
      <x v="61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6"/>
    </i>
    <i t="grand">
      <x/>
    </i>
  </colItems>
  <dataFields count="1">
    <dataField name="Sum of Total Expenditure(R'000)" fld="4" baseField="0" baseItem="0" numFmtId="4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720C40-608B-0744-8EE6-1CF9D53BFD45}" name="PivotTable2" cacheId="7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3">
  <location ref="A3:E97" firstHeaderRow="0" firstDataRow="1" firstDataCol="1" rowPageCount="1" colPageCount="1"/>
  <pivotFields count="32">
    <pivotField axis="axisPage" showAll="0">
      <items count="8">
        <item x="1"/>
        <item x="4"/>
        <item x="3"/>
        <item x="2"/>
        <item m="1" x="5"/>
        <item m="1" x="6"/>
        <item x="0"/>
        <item t="default"/>
      </items>
    </pivotField>
    <pivotField axis="axisRow" showAll="0">
      <items count="114">
        <item m="1" x="104"/>
        <item x="5"/>
        <item x="6"/>
        <item x="7"/>
        <item x="8"/>
        <item x="9"/>
        <item x="12"/>
        <item m="1" x="106"/>
        <item x="13"/>
        <item m="1" x="94"/>
        <item x="14"/>
        <item m="1" x="103"/>
        <item m="1" x="100"/>
        <item x="15"/>
        <item x="1"/>
        <item m="1" x="109"/>
        <item x="2"/>
        <item m="1" x="110"/>
        <item x="17"/>
        <item x="18"/>
        <item m="1" x="108"/>
        <item m="1" x="98"/>
        <item x="21"/>
        <item x="23"/>
        <item x="24"/>
        <item x="4"/>
        <item x="25"/>
        <item x="26"/>
        <item x="27"/>
        <item x="28"/>
        <item x="29"/>
        <item x="30"/>
        <item x="19"/>
        <item x="32"/>
        <item m="1" x="101"/>
        <item x="33"/>
        <item x="34"/>
        <item x="35"/>
        <item x="36"/>
        <item m="1" x="95"/>
        <item x="38"/>
        <item x="39"/>
        <item x="40"/>
        <item m="1" x="112"/>
        <item x="20"/>
        <item x="41"/>
        <item x="43"/>
        <item m="1" x="99"/>
        <item x="44"/>
        <item x="45"/>
        <item x="16"/>
        <item m="1" x="111"/>
        <item x="46"/>
        <item x="47"/>
        <item x="48"/>
        <item m="1" x="105"/>
        <item x="49"/>
        <item x="50"/>
        <item x="51"/>
        <item m="1" x="93"/>
        <item m="1" x="97"/>
        <item x="54"/>
        <item x="57"/>
        <item x="58"/>
        <item x="59"/>
        <item x="60"/>
        <item x="62"/>
        <item x="63"/>
        <item x="64"/>
        <item x="65"/>
        <item x="66"/>
        <item x="67"/>
        <item x="68"/>
        <item x="69"/>
        <item x="70"/>
        <item x="71"/>
        <item x="31"/>
        <item m="1" x="96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m="1" x="102"/>
        <item m="1" x="107"/>
        <item x="84"/>
        <item x="85"/>
        <item x="87"/>
        <item x="88"/>
        <item x="89"/>
        <item x="92"/>
        <item x="0"/>
        <item x="22"/>
        <item x="52"/>
        <item x="55"/>
        <item x="37"/>
        <item x="53"/>
        <item x="86"/>
        <item x="61"/>
        <item x="91"/>
        <item x="3"/>
        <item x="90"/>
        <item x="42"/>
        <item x="56"/>
        <item x="10"/>
        <item x="11"/>
        <item t="default"/>
      </items>
    </pivotField>
    <pivotField showAll="0"/>
    <pivotField dataField="1" numFmtId="164" showAll="0"/>
    <pivotField dataField="1"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94">
    <i>
      <x v="1"/>
    </i>
    <i>
      <x v="2"/>
    </i>
    <i>
      <x v="3"/>
    </i>
    <i>
      <x v="4"/>
    </i>
    <i>
      <x v="5"/>
    </i>
    <i>
      <x v="6"/>
    </i>
    <i>
      <x v="8"/>
    </i>
    <i>
      <x v="10"/>
    </i>
    <i>
      <x v="13"/>
    </i>
    <i>
      <x v="14"/>
    </i>
    <i>
      <x v="16"/>
    </i>
    <i>
      <x v="18"/>
    </i>
    <i>
      <x v="19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5"/>
    </i>
    <i>
      <x v="36"/>
    </i>
    <i>
      <x v="37"/>
    </i>
    <i>
      <x v="38"/>
    </i>
    <i>
      <x v="40"/>
    </i>
    <i>
      <x v="41"/>
    </i>
    <i>
      <x v="42"/>
    </i>
    <i>
      <x v="44"/>
    </i>
    <i>
      <x v="45"/>
    </i>
    <i>
      <x v="46"/>
    </i>
    <i>
      <x v="48"/>
    </i>
    <i>
      <x v="49"/>
    </i>
    <i>
      <x v="50"/>
    </i>
    <i>
      <x v="52"/>
    </i>
    <i>
      <x v="53"/>
    </i>
    <i>
      <x v="54"/>
    </i>
    <i>
      <x v="56"/>
    </i>
    <i>
      <x v="57"/>
    </i>
    <i>
      <x v="58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Sum of Projected Savings (MWh)" fld="9" baseField="0" baseItem="0"/>
    <dataField name="Sum of Budget allocated (R'000)" fld="3" baseField="0" baseItem="0"/>
    <dataField name="Sum of Actual Savings (MWh)" fld="10" baseField="0" baseItem="0"/>
    <dataField name="Sum of Total Expenditure(R'000)" fld="4" baseField="0" baseItem="0" numFmtId="44"/>
  </dataFields>
  <formats count="2">
    <format dxfId="23">
      <pivotArea collapsedLevelsAreSubtotals="1" fieldPosition="0">
        <references count="1">
          <reference field="1" count="1">
            <x v="11"/>
          </reference>
        </references>
      </pivotArea>
    </format>
    <format dxfId="24">
      <pivotArea dataOnly="0" labelOnly="1" fieldPosition="0">
        <references count="1">
          <reference field="1" count="1"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AEAC23-B327-EA4C-A46A-902781C529AF}" name="PivotTable1" cacheId="7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0:G20" firstHeaderRow="0" firstDataRow="1" firstDataCol="1" rowPageCount="1" colPageCount="1"/>
  <pivotFields count="32">
    <pivotField axis="axisRow" dataField="1" showAll="0">
      <items count="8">
        <item m="1" x="6"/>
        <item x="0"/>
        <item x="1"/>
        <item x="4"/>
        <item x="3"/>
        <item x="2"/>
        <item m="1" x="5"/>
        <item t="default"/>
      </items>
    </pivotField>
    <pivotField axis="axisRow" showAll="0">
      <items count="114">
        <item sd="0" m="1" x="104"/>
        <item sd="0" x="0"/>
        <item sd="0" x="5"/>
        <item sd="0" x="6"/>
        <item sd="0" x="7"/>
        <item sd="0" x="8"/>
        <item sd="0" x="9"/>
        <item sd="0" x="10"/>
        <item sd="0" x="11"/>
        <item sd="0" x="12"/>
        <item sd="0" m="1" x="106"/>
        <item sd="0" x="13"/>
        <item sd="0" m="1" x="94"/>
        <item sd="0" x="14"/>
        <item sd="0" m="1" x="103"/>
        <item sd="0" m="1" x="100"/>
        <item sd="0" x="15"/>
        <item sd="0" x="1"/>
        <item sd="0" m="1" x="109"/>
        <item sd="0" x="2"/>
        <item sd="0" m="1" x="110"/>
        <item sd="0" x="17"/>
        <item sd="0" x="18"/>
        <item sd="0" m="1" x="108"/>
        <item sd="0" x="3"/>
        <item sd="0" m="1" x="98"/>
        <item sd="0" x="21"/>
        <item sd="0" x="22"/>
        <item sd="0" x="23"/>
        <item sd="0" x="24"/>
        <item sd="0" x="4"/>
        <item sd="0" x="25"/>
        <item sd="0" x="26"/>
        <item sd="0" x="27"/>
        <item sd="0" x="28"/>
        <item sd="0" x="29"/>
        <item sd="0" x="30"/>
        <item sd="0" x="19"/>
        <item sd="0" x="32"/>
        <item sd="0" m="1" x="101"/>
        <item sd="0" x="33"/>
        <item sd="0" x="34"/>
        <item sd="0" x="35"/>
        <item sd="0" x="36"/>
        <item sd="0" m="1" x="95"/>
        <item sd="0" x="37"/>
        <item sd="0" x="38"/>
        <item sd="0" x="39"/>
        <item sd="0" x="40"/>
        <item sd="0" m="1" x="112"/>
        <item sd="0" x="20"/>
        <item sd="0" x="41"/>
        <item sd="0" x="42"/>
        <item sd="0" x="43"/>
        <item sd="0" m="1" x="99"/>
        <item sd="0" x="44"/>
        <item sd="0" x="45"/>
        <item sd="0" x="16"/>
        <item sd="0" m="1" x="111"/>
        <item sd="0" x="46"/>
        <item sd="0" x="47"/>
        <item sd="0" x="48"/>
        <item sd="0" m="1" x="105"/>
        <item sd="0" x="49"/>
        <item sd="0" x="50"/>
        <item sd="0" x="51"/>
        <item sd="0" x="52"/>
        <item sd="0" m="1" x="93"/>
        <item sd="0" m="1" x="97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31"/>
        <item sd="0" m="1" x="96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m="1" x="102"/>
        <item sd="0" m="1" x="107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t="default" sd="0"/>
      </items>
    </pivotField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3">
        <item x="0"/>
        <item h="1" sd="0" x="1"/>
        <item t="default"/>
      </items>
    </pivotField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2">
    <field x="1"/>
    <field x="0"/>
  </rowFields>
  <rowItems count="10">
    <i>
      <x v="1"/>
    </i>
    <i>
      <x v="17"/>
    </i>
    <i>
      <x v="19"/>
    </i>
    <i>
      <x v="24"/>
    </i>
    <i>
      <x v="30"/>
    </i>
    <i>
      <x v="37"/>
    </i>
    <i>
      <x v="50"/>
    </i>
    <i>
      <x v="57"/>
    </i>
    <i>
      <x v="88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13" hier="-1"/>
  </pageFields>
  <dataFields count="6">
    <dataField name="Sum of Budget allocated (R'000)" fld="3" baseField="0" baseItem="0" numFmtId="42"/>
    <dataField name="Sum of Total Expenditure(R'000)" fld="4" baseField="0" baseItem="0" numFmtId="169"/>
    <dataField name="Count of EE - lights" fld="19" subtotal="count" baseField="0" baseItem="0"/>
    <dataField name="Count of EE - aircon" fld="20" subtotal="count" baseField="0" baseItem="0"/>
    <dataField name="Count of EE - water purification" fld="21" subtotal="count" baseField="0" baseItem="0"/>
    <dataField name="Count of FY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B446ED-EF8F-D440-8143-C6EA0C7A6498}" name="PivotTable2" cacheId="7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C13" firstHeaderRow="0" firstDataRow="1" firstDataCol="1" rowPageCount="1" colPageCount="1"/>
  <pivotFields count="32">
    <pivotField showAll="0"/>
    <pivotField axis="axisRow" showAll="0">
      <items count="114">
        <item m="1" x="104"/>
        <item x="0"/>
        <item x="5"/>
        <item x="6"/>
        <item x="7"/>
        <item x="8"/>
        <item x="9"/>
        <item x="10"/>
        <item x="11"/>
        <item x="12"/>
        <item m="1" x="106"/>
        <item x="13"/>
        <item m="1" x="94"/>
        <item x="14"/>
        <item m="1" x="103"/>
        <item m="1" x="100"/>
        <item x="15"/>
        <item x="1"/>
        <item m="1" x="109"/>
        <item x="2"/>
        <item m="1" x="110"/>
        <item x="17"/>
        <item x="18"/>
        <item m="1" x="108"/>
        <item x="3"/>
        <item m="1" x="98"/>
        <item x="21"/>
        <item x="22"/>
        <item x="23"/>
        <item x="24"/>
        <item x="4"/>
        <item x="25"/>
        <item x="26"/>
        <item x="27"/>
        <item x="28"/>
        <item x="29"/>
        <item x="30"/>
        <item x="19"/>
        <item x="32"/>
        <item m="1" x="101"/>
        <item x="33"/>
        <item x="34"/>
        <item x="35"/>
        <item x="36"/>
        <item m="1" x="95"/>
        <item x="37"/>
        <item x="38"/>
        <item x="39"/>
        <item x="40"/>
        <item m="1" x="112"/>
        <item x="20"/>
        <item x="41"/>
        <item x="42"/>
        <item x="43"/>
        <item m="1" x="99"/>
        <item x="44"/>
        <item x="45"/>
        <item x="16"/>
        <item m="1" x="111"/>
        <item x="46"/>
        <item x="47"/>
        <item x="48"/>
        <item m="1" x="105"/>
        <item x="49"/>
        <item x="50"/>
        <item x="51"/>
        <item x="52"/>
        <item m="1" x="93"/>
        <item m="1" x="97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31"/>
        <item m="1" x="96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m="1" x="102"/>
        <item m="1" x="107"/>
        <item x="84"/>
        <item x="85"/>
        <item x="86"/>
        <item x="87"/>
        <item x="88"/>
        <item x="89"/>
        <item x="90"/>
        <item x="91"/>
        <item x="9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10">
    <i>
      <x v="1"/>
    </i>
    <i>
      <x v="17"/>
    </i>
    <i>
      <x v="19"/>
    </i>
    <i>
      <x v="24"/>
    </i>
    <i>
      <x v="30"/>
    </i>
    <i>
      <x v="37"/>
    </i>
    <i>
      <x v="50"/>
    </i>
    <i>
      <x v="57"/>
    </i>
    <i>
      <x v="88"/>
    </i>
    <i t="grand">
      <x/>
    </i>
  </rowItems>
  <colFields count="1">
    <field x="-2"/>
  </colFields>
  <colItems count="2">
    <i>
      <x/>
    </i>
    <i i="1">
      <x v="1"/>
    </i>
  </colItems>
  <pageFields count="1">
    <pageField fld="13" hier="-1"/>
  </pageFields>
  <dataFields count="2">
    <dataField name="Sum of units planned" fld="23" baseField="0" baseItem="0"/>
    <dataField name="Sum of units actual" fld="2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B52863-F1EE-7D40-AFDB-8DD55AC33A75}" name="PivotTable2" cacheId="7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0:G20" firstHeaderRow="0" firstDataRow="1" firstDataCol="1" rowPageCount="1" colPageCount="1"/>
  <pivotFields count="32">
    <pivotField showAll="0"/>
    <pivotField axis="axisRow" showAll="0">
      <items count="114">
        <item m="1" x="104"/>
        <item x="0"/>
        <item x="5"/>
        <item x="6"/>
        <item x="7"/>
        <item x="8"/>
        <item x="9"/>
        <item x="10"/>
        <item x="11"/>
        <item x="12"/>
        <item m="1" x="106"/>
        <item x="13"/>
        <item m="1" x="94"/>
        <item x="14"/>
        <item m="1" x="103"/>
        <item m="1" x="100"/>
        <item x="15"/>
        <item x="1"/>
        <item m="1" x="109"/>
        <item x="2"/>
        <item m="1" x="110"/>
        <item x="17"/>
        <item x="18"/>
        <item m="1" x="108"/>
        <item x="3"/>
        <item m="1" x="98"/>
        <item x="21"/>
        <item x="22"/>
        <item x="23"/>
        <item x="24"/>
        <item x="4"/>
        <item x="25"/>
        <item x="26"/>
        <item x="27"/>
        <item x="28"/>
        <item x="29"/>
        <item x="30"/>
        <item x="19"/>
        <item x="32"/>
        <item m="1" x="101"/>
        <item x="33"/>
        <item x="34"/>
        <item x="35"/>
        <item x="36"/>
        <item m="1" x="95"/>
        <item x="37"/>
        <item x="38"/>
        <item x="39"/>
        <item x="40"/>
        <item m="1" x="112"/>
        <item x="20"/>
        <item x="41"/>
        <item x="42"/>
        <item x="43"/>
        <item m="1" x="99"/>
        <item x="44"/>
        <item x="45"/>
        <item x="16"/>
        <item m="1" x="111"/>
        <item x="46"/>
        <item x="47"/>
        <item x="48"/>
        <item m="1" x="105"/>
        <item x="49"/>
        <item x="50"/>
        <item x="51"/>
        <item x="52"/>
        <item m="1" x="93"/>
        <item m="1" x="97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31"/>
        <item m="1" x="96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m="1" x="102"/>
        <item m="1" x="107"/>
        <item x="84"/>
        <item x="85"/>
        <item x="86"/>
        <item x="87"/>
        <item x="88"/>
        <item x="89"/>
        <item x="90"/>
        <item x="91"/>
        <item x="92"/>
        <item t="default"/>
      </items>
    </pivotField>
    <pivotField showAll="0"/>
    <pivotField dataField="1" showAll="0"/>
    <pivotField dataField="1" showAll="0"/>
    <pivotField showAll="0"/>
    <pivotField showAll="0"/>
    <pivotField showAll="0"/>
    <pivotField showAll="0"/>
    <pivotField dataField="1" showAll="0">
      <items count="128">
        <item x="94"/>
        <item x="90"/>
        <item x="7"/>
        <item x="64"/>
        <item x="65"/>
        <item x="115"/>
        <item x="24"/>
        <item x="44"/>
        <item x="98"/>
        <item x="16"/>
        <item x="79"/>
        <item x="30"/>
        <item x="75"/>
        <item x="57"/>
        <item x="17"/>
        <item x="26"/>
        <item x="86"/>
        <item x="72"/>
        <item x="54"/>
        <item x="55"/>
        <item x="105"/>
        <item x="4"/>
        <item x="81"/>
        <item x="97"/>
        <item x="111"/>
        <item x="87"/>
        <item x="77"/>
        <item x="39"/>
        <item x="93"/>
        <item x="66"/>
        <item x="25"/>
        <item x="106"/>
        <item x="88"/>
        <item x="82"/>
        <item x="36"/>
        <item x="33"/>
        <item x="116"/>
        <item x="50"/>
        <item x="46"/>
        <item x="80"/>
        <item x="120"/>
        <item x="101"/>
        <item x="113"/>
        <item x="59"/>
        <item x="63"/>
        <item x="53"/>
        <item x="32"/>
        <item x="43"/>
        <item x="47"/>
        <item x="8"/>
        <item x="109"/>
        <item x="91"/>
        <item x="104"/>
        <item x="19"/>
        <item x="22"/>
        <item x="3"/>
        <item x="37"/>
        <item x="118"/>
        <item x="45"/>
        <item x="35"/>
        <item x="27"/>
        <item x="20"/>
        <item x="51"/>
        <item x="99"/>
        <item x="121"/>
        <item x="52"/>
        <item x="10"/>
        <item x="12"/>
        <item x="126"/>
        <item x="68"/>
        <item x="28"/>
        <item x="119"/>
        <item x="112"/>
        <item x="49"/>
        <item x="11"/>
        <item x="2"/>
        <item x="100"/>
        <item x="78"/>
        <item x="34"/>
        <item x="85"/>
        <item x="29"/>
        <item x="108"/>
        <item x="1"/>
        <item x="114"/>
        <item x="102"/>
        <item x="48"/>
        <item x="73"/>
        <item x="13"/>
        <item x="84"/>
        <item x="21"/>
        <item x="95"/>
        <item x="96"/>
        <item x="92"/>
        <item x="125"/>
        <item x="76"/>
        <item x="38"/>
        <item x="74"/>
        <item x="15"/>
        <item x="5"/>
        <item x="67"/>
        <item x="6"/>
        <item x="107"/>
        <item x="41"/>
        <item x="42"/>
        <item x="83"/>
        <item x="14"/>
        <item x="70"/>
        <item x="60"/>
        <item x="117"/>
        <item x="71"/>
        <item x="9"/>
        <item x="89"/>
        <item x="123"/>
        <item x="40"/>
        <item x="58"/>
        <item x="62"/>
        <item x="61"/>
        <item x="124"/>
        <item x="23"/>
        <item x="56"/>
        <item x="122"/>
        <item x="69"/>
        <item x="31"/>
        <item x="18"/>
        <item x="103"/>
        <item x="110"/>
        <item x="0"/>
        <item t="default"/>
      </items>
    </pivotField>
    <pivotField dataField="1" showAll="0"/>
    <pivotField showAll="0"/>
    <pivotField showAll="0"/>
    <pivotField axis="axisPage" multipleItemSelectionAllowed="1" showAll="0">
      <items count="3">
        <item x="0"/>
        <item h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ataField="1" dragToRow="0" dragToCol="0" dragToPage="0" showAll="0" defaultSubtotal="0"/>
    <pivotField dataField="1" dragToRow="0" dragToCol="0" dragToPage="0" showAll="0" defaultSubtotal="0"/>
  </pivotFields>
  <rowFields count="1">
    <field x="1"/>
  </rowFields>
  <rowItems count="10">
    <i>
      <x v="1"/>
    </i>
    <i>
      <x v="17"/>
    </i>
    <i>
      <x v="19"/>
    </i>
    <i>
      <x v="24"/>
    </i>
    <i>
      <x v="30"/>
    </i>
    <i>
      <x v="37"/>
    </i>
    <i>
      <x v="50"/>
    </i>
    <i>
      <x v="57"/>
    </i>
    <i>
      <x v="88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13" hier="-1"/>
  </pageFields>
  <dataFields count="6">
    <dataField name="Sum of Projected Savings (MWh)" fld="9" baseField="0" baseItem="0"/>
    <dataField name="Sum of Budget allocated (R'000)" fld="3" baseField="0" baseItem="0" numFmtId="42"/>
    <dataField name="Sum of Actual Savings (MWh)" fld="10" baseField="0" baseItem="0"/>
    <dataField name="Sum of Total Expenditure(R'000)" fld="4" baseField="0" baseItem="0" numFmtId="42"/>
    <dataField name="Sum of Budget savings" fld="30" baseField="0" baseItem="0" numFmtId="42"/>
    <dataField name="Sum of Actual savings" fld="31" baseField="0" baseItem="0" numFmtId="42"/>
  </dataFields>
  <formats count="6">
    <format dxfId="22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21">
      <pivotArea outline="0" fieldPosition="0">
        <references count="1">
          <reference field="4294967294" count="1">
            <x v="1"/>
          </reference>
        </references>
      </pivotArea>
    </format>
    <format dxfId="20">
      <pivotArea outline="0" fieldPosition="0">
        <references count="1">
          <reference field="4294967294" count="1">
            <x v="3"/>
          </reference>
        </references>
      </pivotArea>
    </format>
    <format dxfId="1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2">
      <pivotArea outline="0" fieldPosition="0">
        <references count="1">
          <reference field="4294967294" count="1"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E4A9C9-69E6-BC47-87FD-293665FC04E0}" name="Table1" displayName="Table1" ref="A1:AA172" totalsRowShown="0" headerRowDxfId="39" tableBorderDxfId="38">
  <autoFilter ref="A1:AA172" xr:uid="{D223D793-C166-F643-A357-E9647CE96272}"/>
  <sortState ref="A2:W136">
    <sortCondition ref="A1:A172"/>
  </sortState>
  <tableColumns count="27">
    <tableColumn id="1" xr3:uid="{97591013-3AD6-D545-8086-705061E7569A}" name="FY"/>
    <tableColumn id="2" xr3:uid="{70583055-4356-FB42-9FE2-DB878B9F3AC0}" name="Name of municipality" dataDxfId="37"/>
    <tableColumn id="3" xr3:uid="{5697A7F9-CCDC-6840-99C1-533A85762FB8}" name="Province" dataDxfId="36"/>
    <tableColumn id="4" xr3:uid="{FA04CC5D-FDCF-CC41-BD83-D46079D59E89}" name="Budget allocated (R'000)" dataDxfId="35"/>
    <tableColumn id="5" xr3:uid="{D0F7EE29-309D-1C40-8DC5-92D7AFBD71BB}" name="Total Expenditure(R'000)" dataDxfId="34"/>
    <tableColumn id="6" xr3:uid="{FA4B7A94-D144-5343-954B-7B0853A2E429}" name="Underspending" dataDxfId="26"/>
    <tableColumn id="7" xr3:uid="{B6659865-8D87-964F-B021-DBC38C30C239}" name="Number of units to be installed/retrofitted" dataDxfId="33"/>
    <tableColumn id="8" xr3:uid="{6AC23FF7-67C6-BC46-848A-A8150A61143C}" name="Number of wastewater treament done" dataDxfId="32"/>
    <tableColumn id="9" xr3:uid="{6FFB4F5C-C39D-034F-A4A0-2CEF13AA301C}" name="Total cost in ZAR" dataDxfId="31"/>
    <tableColumn id="10" xr3:uid="{5F453F8E-99B0-8843-9DDF-941183119826}" name="Projected Savings (MWh)" dataDxfId="30"/>
    <tableColumn id="11" xr3:uid="{04E4CA1C-4FCA-3644-9BF1-C9798D5AB797}" name="Actual Savings (MWh)" dataDxfId="29"/>
    <tableColumn id="12" xr3:uid="{13951BC5-D4F3-E246-A2F2-3B47A2435979}" name="Cost per MWh savings (R'000)" dataDxfId="28">
      <calculatedColumnFormula>E2/K2</calculatedColumnFormula>
    </tableColumn>
    <tableColumn id="13" xr3:uid="{D5003728-5E19-A647-A121-958670D1168F}" name="Category" dataDxfId="27">
      <calculatedColumnFormula>VLOOKUP(Table1[[#This Row],[Name of municipality]],WIP!$E$1:$F$87,2,FALSE)</calculatedColumnFormula>
    </tableColumn>
    <tableColumn id="14" xr3:uid="{C0AA52CE-717E-744D-8CB6-882F1A2FB78A}" name="Deep Dive" dataDxfId="25">
      <calculatedColumnFormula>VLOOKUP(Table1[[#This Row],[Name of municipality]],WIP!$H$1:$I$10,2,FALSE)</calculatedColumnFormula>
    </tableColumn>
    <tableColumn id="15" xr3:uid="{47854C78-8ED4-5E41-A53D-81DA64359DD4}" name="GIZ REPORTS INFO_x000a_BP budget"/>
    <tableColumn id="25" xr3:uid="{5ED915F7-4607-224B-8125-751AF849238D}" name="EE - Planning (7%)"/>
    <tableColumn id="26" xr3:uid="{379727B0-7AFF-CB41-BF28-7A126B037B5E}" name="EE - PM (5%)"/>
    <tableColumn id="24" xr3:uid="{D38D88F1-98C6-A646-8F3F-175430DC6AF9}" name="EE - training (1%)"/>
    <tableColumn id="22" xr3:uid="{04BD6AB9-41F5-6C4A-8BE1-4FBFDF375049}" name="EE - Public awareness (1%)"/>
    <tableColumn id="16" xr3:uid="{CC2F94BA-0B91-7440-81FE-ABA30F226F70}" name="EE - lights"/>
    <tableColumn id="17" xr3:uid="{EAE61CA7-AC90-5F4C-A973-0484FF71EBE4}" name="EE - aircon"/>
    <tableColumn id="18" xr3:uid="{74DA0540-49CC-7E47-AF1A-00907AAFA643}" name="EE - water purification"/>
    <tableColumn id="19" xr3:uid="{6E5164A3-6905-9C40-B6E7-9FFEDD6B3166}" name="DMRE QR "/>
    <tableColumn id="30" xr3:uid="{7DB635F0-D327-5745-B150-A41485D8205E}" name="units planned"/>
    <tableColumn id="31" xr3:uid="{CC0C2BF6-9246-D344-A698-5052093E655D}" name="units actual"/>
    <tableColumn id="32" xr3:uid="{EA8B7745-067F-4549-B279-98AC12EBE886}" name="projected Savind (Mwh/a)"/>
    <tableColumn id="33" xr3:uid="{1BD0AC14-C1D2-D94C-AECC-6F48E831EEF3}" name="actual savings (Mwh/a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3C9B8-0376-0342-96EC-64A24A22856F}">
  <dimension ref="A1:I95"/>
  <sheetViews>
    <sheetView workbookViewId="0">
      <selection activeCell="A2" sqref="A2"/>
    </sheetView>
  </sheetViews>
  <sheetFormatPr baseColWidth="10" defaultRowHeight="15"/>
  <cols>
    <col min="1" max="1" width="21.6640625" bestFit="1" customWidth="1"/>
    <col min="2" max="2" width="11.5"/>
    <col min="5" max="5" width="22.1640625" customWidth="1"/>
  </cols>
  <sheetData>
    <row r="1" spans="1:9" ht="16">
      <c r="A1" s="1" t="s">
        <v>0</v>
      </c>
      <c r="B1" s="42" t="s">
        <v>124</v>
      </c>
      <c r="E1" s="31" t="s">
        <v>0</v>
      </c>
      <c r="H1" s="1" t="s">
        <v>0</v>
      </c>
      <c r="I1" t="s">
        <v>154</v>
      </c>
    </row>
    <row r="2" spans="1:9">
      <c r="A2" t="s">
        <v>151</v>
      </c>
      <c r="B2" s="3" t="s">
        <v>141</v>
      </c>
      <c r="E2" s="3" t="s">
        <v>76</v>
      </c>
      <c r="F2" t="e">
        <f>VLOOKUP(E2,$A$1:$B$94,2,FALSE)</f>
        <v>#N/A</v>
      </c>
      <c r="H2" t="s">
        <v>151</v>
      </c>
      <c r="I2" t="s">
        <v>155</v>
      </c>
    </row>
    <row r="3" spans="1:9">
      <c r="A3" t="s">
        <v>19</v>
      </c>
      <c r="B3" s="3" t="s">
        <v>125</v>
      </c>
      <c r="E3" s="3" t="s">
        <v>19</v>
      </c>
      <c r="F3" t="str">
        <f t="shared" ref="F3:F49" si="0">VLOOKUP(E3,$A$1:$B$94,2,FALSE)</f>
        <v>LM</v>
      </c>
      <c r="H3" t="s">
        <v>12</v>
      </c>
      <c r="I3" t="s">
        <v>155</v>
      </c>
    </row>
    <row r="4" spans="1:9">
      <c r="A4" t="s">
        <v>18</v>
      </c>
      <c r="B4" s="3" t="s">
        <v>125</v>
      </c>
      <c r="E4" s="3" t="s">
        <v>18</v>
      </c>
      <c r="F4" t="str">
        <f t="shared" si="0"/>
        <v>LM</v>
      </c>
      <c r="H4" t="s">
        <v>26</v>
      </c>
      <c r="I4" t="s">
        <v>155</v>
      </c>
    </row>
    <row r="5" spans="1:9">
      <c r="A5" t="s">
        <v>103</v>
      </c>
      <c r="B5" s="3" t="s">
        <v>125</v>
      </c>
      <c r="E5" s="3" t="s">
        <v>103</v>
      </c>
      <c r="F5" t="str">
        <f t="shared" si="0"/>
        <v>LM</v>
      </c>
      <c r="H5" t="s">
        <v>27</v>
      </c>
      <c r="I5" t="s">
        <v>155</v>
      </c>
    </row>
    <row r="6" spans="1:9">
      <c r="A6" t="s">
        <v>87</v>
      </c>
      <c r="B6" s="3" t="s">
        <v>125</v>
      </c>
      <c r="E6" s="3" t="s">
        <v>87</v>
      </c>
      <c r="F6" t="str">
        <f t="shared" si="0"/>
        <v>LM</v>
      </c>
      <c r="H6" t="s">
        <v>28</v>
      </c>
      <c r="I6" t="s">
        <v>155</v>
      </c>
    </row>
    <row r="7" spans="1:9">
      <c r="A7" t="s">
        <v>50</v>
      </c>
      <c r="B7" s="3" t="s">
        <v>125</v>
      </c>
      <c r="E7" s="3" t="s">
        <v>50</v>
      </c>
      <c r="F7" t="str">
        <f t="shared" si="0"/>
        <v>LM</v>
      </c>
      <c r="H7" t="s">
        <v>49</v>
      </c>
      <c r="I7" t="s">
        <v>155</v>
      </c>
    </row>
    <row r="8" spans="1:9">
      <c r="A8" t="s">
        <v>139</v>
      </c>
      <c r="B8" s="44" t="s">
        <v>125</v>
      </c>
      <c r="E8" s="3" t="s">
        <v>13</v>
      </c>
      <c r="F8" t="str">
        <f t="shared" si="0"/>
        <v>Metros</v>
      </c>
      <c r="H8" t="s">
        <v>46</v>
      </c>
      <c r="I8" t="s">
        <v>155</v>
      </c>
    </row>
    <row r="9" spans="1:9">
      <c r="A9" t="s">
        <v>140</v>
      </c>
      <c r="B9" s="44" t="s">
        <v>125</v>
      </c>
      <c r="E9" s="3" t="s">
        <v>92</v>
      </c>
      <c r="F9" t="str">
        <f t="shared" si="0"/>
        <v>LM</v>
      </c>
      <c r="H9" t="s">
        <v>135</v>
      </c>
      <c r="I9" t="s">
        <v>155</v>
      </c>
    </row>
    <row r="10" spans="1:9">
      <c r="A10" t="s">
        <v>13</v>
      </c>
      <c r="B10" s="3" t="s">
        <v>129</v>
      </c>
      <c r="E10" s="3" t="s">
        <v>47</v>
      </c>
      <c r="F10" t="s">
        <v>125</v>
      </c>
      <c r="H10" t="s">
        <v>86</v>
      </c>
      <c r="I10" t="s">
        <v>155</v>
      </c>
    </row>
    <row r="11" spans="1:9">
      <c r="A11" t="s">
        <v>92</v>
      </c>
      <c r="B11" s="3" t="s">
        <v>125</v>
      </c>
      <c r="E11" s="3" t="s">
        <v>64</v>
      </c>
      <c r="F11" t="str">
        <f t="shared" si="0"/>
        <v>LM</v>
      </c>
    </row>
    <row r="12" spans="1:9">
      <c r="A12" t="s">
        <v>64</v>
      </c>
      <c r="B12" s="3" t="s">
        <v>125</v>
      </c>
      <c r="E12" s="3" t="s">
        <v>112</v>
      </c>
      <c r="F12" t="s">
        <v>129</v>
      </c>
    </row>
    <row r="13" spans="1:9">
      <c r="A13" t="s">
        <v>90</v>
      </c>
      <c r="B13" s="3" t="s">
        <v>125</v>
      </c>
      <c r="E13" s="3" t="s">
        <v>112</v>
      </c>
      <c r="F13" t="s">
        <v>129</v>
      </c>
    </row>
    <row r="14" spans="1:9">
      <c r="A14" t="s">
        <v>86</v>
      </c>
      <c r="B14" s="3" t="s">
        <v>129</v>
      </c>
      <c r="E14" s="3" t="s">
        <v>90</v>
      </c>
      <c r="F14" t="str">
        <f t="shared" si="0"/>
        <v>LM</v>
      </c>
    </row>
    <row r="15" spans="1:9">
      <c r="A15" t="s">
        <v>26</v>
      </c>
      <c r="B15" s="3" t="s">
        <v>129</v>
      </c>
      <c r="E15" s="3" t="s">
        <v>86</v>
      </c>
      <c r="F15" t="str">
        <f t="shared" si="0"/>
        <v>Metros</v>
      </c>
    </row>
    <row r="16" spans="1:9">
      <c r="A16" t="s">
        <v>52</v>
      </c>
      <c r="B16" s="3" t="s">
        <v>125</v>
      </c>
      <c r="E16" s="3" t="s">
        <v>26</v>
      </c>
      <c r="F16" t="str">
        <f t="shared" si="0"/>
        <v>Metros</v>
      </c>
    </row>
    <row r="17" spans="1:6">
      <c r="A17" t="s">
        <v>142</v>
      </c>
      <c r="B17" s="3" t="s">
        <v>129</v>
      </c>
      <c r="E17" s="3" t="s">
        <v>52</v>
      </c>
      <c r="F17" t="str">
        <f t="shared" si="0"/>
        <v>LM</v>
      </c>
    </row>
    <row r="18" spans="1:6">
      <c r="A18" t="s">
        <v>135</v>
      </c>
      <c r="B18" s="3" t="s">
        <v>125</v>
      </c>
      <c r="E18" s="3" t="s">
        <v>61</v>
      </c>
      <c r="F18" t="s">
        <v>125</v>
      </c>
    </row>
    <row r="19" spans="1:6">
      <c r="A19" t="s">
        <v>91</v>
      </c>
      <c r="B19" s="3" t="s">
        <v>125</v>
      </c>
      <c r="E19" s="3" t="s">
        <v>41</v>
      </c>
      <c r="F19" t="s">
        <v>125</v>
      </c>
    </row>
    <row r="20" spans="1:6">
      <c r="A20" t="s">
        <v>126</v>
      </c>
      <c r="B20" s="44" t="s">
        <v>125</v>
      </c>
      <c r="E20" s="3" t="s">
        <v>91</v>
      </c>
      <c r="F20" t="str">
        <f t="shared" si="0"/>
        <v>LM</v>
      </c>
    </row>
    <row r="21" spans="1:6">
      <c r="A21" t="s">
        <v>88</v>
      </c>
      <c r="B21" s="3" t="s">
        <v>125</v>
      </c>
      <c r="E21" s="3" t="s">
        <v>88</v>
      </c>
      <c r="F21" t="str">
        <f t="shared" si="0"/>
        <v>LM</v>
      </c>
    </row>
    <row r="22" spans="1:6">
      <c r="A22" t="s">
        <v>146</v>
      </c>
      <c r="B22" s="3" t="s">
        <v>125</v>
      </c>
      <c r="E22" s="3" t="s">
        <v>17</v>
      </c>
      <c r="F22" t="s">
        <v>125</v>
      </c>
    </row>
    <row r="23" spans="1:6">
      <c r="A23" t="s">
        <v>27</v>
      </c>
      <c r="B23" s="3" t="s">
        <v>125</v>
      </c>
      <c r="E23" s="3" t="s">
        <v>27</v>
      </c>
      <c r="F23" t="str">
        <f t="shared" si="0"/>
        <v>LM</v>
      </c>
    </row>
    <row r="24" spans="1:6">
      <c r="A24" t="s">
        <v>27</v>
      </c>
      <c r="B24" s="3" t="s">
        <v>129</v>
      </c>
      <c r="E24" s="3" t="s">
        <v>51</v>
      </c>
      <c r="F24" t="str">
        <f t="shared" si="0"/>
        <v>LM</v>
      </c>
    </row>
    <row r="25" spans="1:6">
      <c r="A25" s="43" t="s">
        <v>51</v>
      </c>
      <c r="B25" s="3" t="s">
        <v>125</v>
      </c>
      <c r="E25" s="3" t="s">
        <v>63</v>
      </c>
      <c r="F25" t="str">
        <f t="shared" si="0"/>
        <v>LM</v>
      </c>
    </row>
    <row r="26" spans="1:6">
      <c r="A26" s="3" t="s">
        <v>63</v>
      </c>
      <c r="B26" s="3" t="s">
        <v>125</v>
      </c>
      <c r="E26" s="3" t="s">
        <v>82</v>
      </c>
      <c r="F26" t="str">
        <f t="shared" si="0"/>
        <v>LM</v>
      </c>
    </row>
    <row r="27" spans="1:6">
      <c r="A27" s="3" t="s">
        <v>82</v>
      </c>
      <c r="B27" s="3" t="s">
        <v>125</v>
      </c>
      <c r="E27" s="3" t="s">
        <v>94</v>
      </c>
      <c r="F27" t="str">
        <f t="shared" si="0"/>
        <v>LM</v>
      </c>
    </row>
    <row r="28" spans="1:6">
      <c r="A28" t="s">
        <v>94</v>
      </c>
      <c r="B28" s="3" t="s">
        <v>125</v>
      </c>
      <c r="E28" s="3" t="s">
        <v>100</v>
      </c>
      <c r="F28" t="str">
        <f t="shared" si="0"/>
        <v>LM</v>
      </c>
    </row>
    <row r="29" spans="1:6">
      <c r="A29" t="s">
        <v>100</v>
      </c>
      <c r="B29" s="3" t="s">
        <v>125</v>
      </c>
      <c r="E29" s="3" t="s">
        <v>104</v>
      </c>
      <c r="F29" t="str">
        <f t="shared" si="0"/>
        <v>LM</v>
      </c>
    </row>
    <row r="30" spans="1:6">
      <c r="A30" t="s">
        <v>104</v>
      </c>
      <c r="B30" s="3" t="s">
        <v>125</v>
      </c>
      <c r="E30" s="3" t="s">
        <v>28</v>
      </c>
      <c r="F30" t="str">
        <f t="shared" si="0"/>
        <v>Metros</v>
      </c>
    </row>
    <row r="31" spans="1:6">
      <c r="A31" s="43" t="s">
        <v>28</v>
      </c>
      <c r="B31" s="3" t="s">
        <v>129</v>
      </c>
      <c r="E31" s="3" t="s">
        <v>111</v>
      </c>
      <c r="F31" t="s">
        <v>125</v>
      </c>
    </row>
    <row r="32" spans="1:6">
      <c r="A32" t="s">
        <v>111</v>
      </c>
      <c r="B32" s="3" t="s">
        <v>129</v>
      </c>
      <c r="E32" s="3"/>
    </row>
    <row r="33" spans="1:6">
      <c r="A33" t="s">
        <v>111</v>
      </c>
      <c r="B33" s="3" t="s">
        <v>125</v>
      </c>
      <c r="E33" s="3" t="s">
        <v>70</v>
      </c>
      <c r="F33" t="str">
        <f t="shared" si="0"/>
        <v>LM</v>
      </c>
    </row>
    <row r="34" spans="1:6">
      <c r="A34" t="s">
        <v>70</v>
      </c>
      <c r="B34" s="3" t="s">
        <v>125</v>
      </c>
      <c r="E34" s="3" t="s">
        <v>14</v>
      </c>
      <c r="F34" t="str">
        <f t="shared" si="0"/>
        <v>LM</v>
      </c>
    </row>
    <row r="35" spans="1:6">
      <c r="A35" t="s">
        <v>14</v>
      </c>
      <c r="B35" s="3" t="s">
        <v>125</v>
      </c>
      <c r="E35" s="13" t="s">
        <v>37</v>
      </c>
      <c r="F35" t="str">
        <f t="shared" si="0"/>
        <v>LM</v>
      </c>
    </row>
    <row r="36" spans="1:6">
      <c r="A36" t="s">
        <v>37</v>
      </c>
      <c r="B36" s="3" t="s">
        <v>125</v>
      </c>
      <c r="E36" s="3" t="s">
        <v>105</v>
      </c>
      <c r="F36" t="str">
        <f t="shared" si="0"/>
        <v>LM</v>
      </c>
    </row>
    <row r="37" spans="1:6">
      <c r="A37" t="s">
        <v>105</v>
      </c>
      <c r="B37" s="3" t="s">
        <v>125</v>
      </c>
      <c r="E37" s="3" t="s">
        <v>33</v>
      </c>
      <c r="F37" t="str">
        <f t="shared" si="0"/>
        <v>LM</v>
      </c>
    </row>
    <row r="38" spans="1:6">
      <c r="A38" t="s">
        <v>130</v>
      </c>
      <c r="B38" s="44" t="s">
        <v>125</v>
      </c>
      <c r="E38" s="3" t="s">
        <v>114</v>
      </c>
      <c r="F38" t="str">
        <f t="shared" si="0"/>
        <v>LM</v>
      </c>
    </row>
    <row r="39" spans="1:6">
      <c r="A39" s="43" t="s">
        <v>33</v>
      </c>
      <c r="B39" s="3" t="s">
        <v>125</v>
      </c>
      <c r="E39" s="3" t="s">
        <v>32</v>
      </c>
      <c r="F39" t="str">
        <f t="shared" si="0"/>
        <v>LM</v>
      </c>
    </row>
    <row r="40" spans="1:6">
      <c r="A40" t="s">
        <v>114</v>
      </c>
      <c r="B40" s="3" t="s">
        <v>125</v>
      </c>
      <c r="E40" s="3" t="s">
        <v>59</v>
      </c>
      <c r="F40" t="s">
        <v>141</v>
      </c>
    </row>
    <row r="41" spans="1:6">
      <c r="A41" t="s">
        <v>102</v>
      </c>
      <c r="B41" s="3" t="s">
        <v>125</v>
      </c>
      <c r="E41" s="3" t="s">
        <v>46</v>
      </c>
      <c r="F41" t="str">
        <f t="shared" si="0"/>
        <v>LM</v>
      </c>
    </row>
    <row r="42" spans="1:6">
      <c r="A42" t="s">
        <v>46</v>
      </c>
      <c r="B42" s="3" t="s">
        <v>125</v>
      </c>
      <c r="E42" s="3" t="s">
        <v>81</v>
      </c>
      <c r="F42" t="s">
        <v>129</v>
      </c>
    </row>
    <row r="43" spans="1:6">
      <c r="A43" t="s">
        <v>137</v>
      </c>
      <c r="B43" s="44" t="s">
        <v>125</v>
      </c>
      <c r="E43" s="3" t="s">
        <v>48</v>
      </c>
      <c r="F43" t="s">
        <v>125</v>
      </c>
    </row>
    <row r="44" spans="1:6">
      <c r="A44" t="s">
        <v>144</v>
      </c>
      <c r="B44" s="11" t="s">
        <v>125</v>
      </c>
      <c r="E44" s="3" t="s">
        <v>96</v>
      </c>
      <c r="F44" t="str">
        <f t="shared" si="0"/>
        <v>LM</v>
      </c>
    </row>
    <row r="45" spans="1:6">
      <c r="A45" t="s">
        <v>96</v>
      </c>
      <c r="B45" s="3" t="s">
        <v>125</v>
      </c>
      <c r="E45" s="3" t="s">
        <v>95</v>
      </c>
      <c r="F45" t="str">
        <f t="shared" si="0"/>
        <v>LM</v>
      </c>
    </row>
    <row r="46" spans="1:6">
      <c r="A46" t="s">
        <v>95</v>
      </c>
      <c r="B46" s="3" t="s">
        <v>125</v>
      </c>
      <c r="E46" s="3" t="s">
        <v>12</v>
      </c>
      <c r="F46" t="str">
        <f t="shared" si="0"/>
        <v>LM</v>
      </c>
    </row>
    <row r="47" spans="1:6">
      <c r="A47" t="s">
        <v>12</v>
      </c>
      <c r="B47" s="3" t="s">
        <v>125</v>
      </c>
      <c r="E47" s="3" t="s">
        <v>66</v>
      </c>
      <c r="F47" t="str">
        <f t="shared" si="0"/>
        <v>LM</v>
      </c>
    </row>
    <row r="48" spans="1:6">
      <c r="A48" t="s">
        <v>66</v>
      </c>
      <c r="B48" s="3" t="s">
        <v>125</v>
      </c>
      <c r="E48" s="3" t="s">
        <v>74</v>
      </c>
      <c r="F48" t="str">
        <f t="shared" si="0"/>
        <v>LM</v>
      </c>
    </row>
    <row r="49" spans="1:6">
      <c r="A49" t="s">
        <v>74</v>
      </c>
      <c r="B49" s="3" t="s">
        <v>125</v>
      </c>
      <c r="E49" s="3" t="s">
        <v>60</v>
      </c>
      <c r="F49" t="str">
        <f t="shared" si="0"/>
        <v>LM</v>
      </c>
    </row>
    <row r="50" spans="1:6">
      <c r="A50" t="s">
        <v>60</v>
      </c>
      <c r="B50" s="3" t="s">
        <v>125</v>
      </c>
      <c r="E50" s="3" t="s">
        <v>54</v>
      </c>
      <c r="F50" t="str">
        <f>VLOOKUP(E50,$A$1:$B$94,2,FALSE)</f>
        <v>LM</v>
      </c>
    </row>
    <row r="51" spans="1:6">
      <c r="A51" t="s">
        <v>54</v>
      </c>
      <c r="B51" s="3" t="s">
        <v>125</v>
      </c>
      <c r="E51" s="3" t="s">
        <v>25</v>
      </c>
      <c r="F51" t="str">
        <f>VLOOKUP(E51,$A$1:$B$94,2,FALSE)</f>
        <v>LM</v>
      </c>
    </row>
    <row r="52" spans="1:6">
      <c r="A52" t="s">
        <v>25</v>
      </c>
      <c r="B52" s="3" t="s">
        <v>125</v>
      </c>
      <c r="E52" s="3" t="s">
        <v>43</v>
      </c>
      <c r="F52" t="s">
        <v>125</v>
      </c>
    </row>
    <row r="53" spans="1:6">
      <c r="A53" t="s">
        <v>127</v>
      </c>
      <c r="B53" s="44" t="s">
        <v>125</v>
      </c>
      <c r="E53" s="3" t="s">
        <v>55</v>
      </c>
      <c r="F53" t="str">
        <f t="shared" ref="F53:F65" si="1">VLOOKUP(E53,$A$1:$B$94,2,FALSE)</f>
        <v>LM</v>
      </c>
    </row>
    <row r="54" spans="1:6">
      <c r="A54" t="s">
        <v>107</v>
      </c>
      <c r="B54" s="3" t="s">
        <v>125</v>
      </c>
      <c r="E54" s="3" t="s">
        <v>40</v>
      </c>
      <c r="F54" t="str">
        <f t="shared" si="1"/>
        <v>LM</v>
      </c>
    </row>
    <row r="55" spans="1:6">
      <c r="A55" t="s">
        <v>131</v>
      </c>
      <c r="B55" s="44" t="s">
        <v>125</v>
      </c>
      <c r="E55" s="3" t="s">
        <v>84</v>
      </c>
      <c r="F55" t="str">
        <f t="shared" si="1"/>
        <v>LM</v>
      </c>
    </row>
    <row r="56" spans="1:6">
      <c r="A56" t="s">
        <v>55</v>
      </c>
      <c r="B56" s="3" t="s">
        <v>125</v>
      </c>
      <c r="E56" s="3" t="s">
        <v>34</v>
      </c>
      <c r="F56" t="str">
        <f t="shared" si="1"/>
        <v>LM</v>
      </c>
    </row>
    <row r="57" spans="1:6">
      <c r="A57" t="s">
        <v>128</v>
      </c>
      <c r="B57" s="44" t="s">
        <v>129</v>
      </c>
      <c r="E57" s="3" t="s">
        <v>67</v>
      </c>
      <c r="F57" t="str">
        <f t="shared" si="1"/>
        <v>LM</v>
      </c>
    </row>
    <row r="58" spans="1:6">
      <c r="A58" t="s">
        <v>138</v>
      </c>
      <c r="B58" s="44" t="s">
        <v>125</v>
      </c>
      <c r="E58" s="3" t="s">
        <v>23</v>
      </c>
      <c r="F58" t="str">
        <f t="shared" si="1"/>
        <v>LM</v>
      </c>
    </row>
    <row r="59" spans="1:6">
      <c r="A59" t="s">
        <v>40</v>
      </c>
      <c r="B59" s="3" t="s">
        <v>125</v>
      </c>
      <c r="E59" s="3" t="s">
        <v>106</v>
      </c>
      <c r="F59" t="str">
        <f t="shared" si="1"/>
        <v>LM</v>
      </c>
    </row>
    <row r="60" spans="1:6">
      <c r="A60" t="s">
        <v>84</v>
      </c>
      <c r="B60" s="3" t="s">
        <v>125</v>
      </c>
      <c r="E60" s="3" t="s">
        <v>78</v>
      </c>
      <c r="F60" t="str">
        <f t="shared" si="1"/>
        <v>LM</v>
      </c>
    </row>
    <row r="61" spans="1:6">
      <c r="A61" t="s">
        <v>34</v>
      </c>
      <c r="B61" s="3" t="s">
        <v>125</v>
      </c>
      <c r="E61" s="3" t="s">
        <v>21</v>
      </c>
      <c r="F61" t="str">
        <f t="shared" si="1"/>
        <v>LM</v>
      </c>
    </row>
    <row r="62" spans="1:6">
      <c r="A62" t="s">
        <v>67</v>
      </c>
      <c r="B62" s="3" t="s">
        <v>125</v>
      </c>
      <c r="E62" s="3" t="s">
        <v>62</v>
      </c>
      <c r="F62" t="str">
        <f t="shared" si="1"/>
        <v>LM</v>
      </c>
    </row>
    <row r="63" spans="1:6">
      <c r="A63" t="s">
        <v>133</v>
      </c>
      <c r="B63" s="44" t="s">
        <v>125</v>
      </c>
      <c r="E63" s="3" t="s">
        <v>45</v>
      </c>
      <c r="F63" t="str">
        <f t="shared" si="1"/>
        <v>lM</v>
      </c>
    </row>
    <row r="64" spans="1:6">
      <c r="A64" t="s">
        <v>23</v>
      </c>
      <c r="B64" s="3" t="s">
        <v>125</v>
      </c>
      <c r="E64" s="11" t="s">
        <v>99</v>
      </c>
      <c r="F64" t="str">
        <f t="shared" si="1"/>
        <v>Metros</v>
      </c>
    </row>
    <row r="65" spans="1:6">
      <c r="A65" t="s">
        <v>106</v>
      </c>
      <c r="B65" s="11" t="s">
        <v>125</v>
      </c>
      <c r="E65" s="3" t="s">
        <v>79</v>
      </c>
      <c r="F65" t="str">
        <f t="shared" si="1"/>
        <v>LM</v>
      </c>
    </row>
    <row r="66" spans="1:6">
      <c r="A66" t="s">
        <v>78</v>
      </c>
      <c r="B66" s="11" t="s">
        <v>125</v>
      </c>
      <c r="E66" s="3" t="s">
        <v>83</v>
      </c>
      <c r="F66" t="str">
        <f t="shared" ref="F66:F87" si="2">VLOOKUP(E66,$A$1:$B$94,2,FALSE)</f>
        <v>LM</v>
      </c>
    </row>
    <row r="67" spans="1:6">
      <c r="A67" t="s">
        <v>21</v>
      </c>
      <c r="B67" s="11" t="s">
        <v>125</v>
      </c>
      <c r="E67" s="3" t="s">
        <v>68</v>
      </c>
      <c r="F67" t="str">
        <f t="shared" si="2"/>
        <v>LM</v>
      </c>
    </row>
    <row r="68" spans="1:6">
      <c r="A68" t="s">
        <v>62</v>
      </c>
      <c r="B68" s="11" t="s">
        <v>125</v>
      </c>
      <c r="E68" s="3" t="s">
        <v>49</v>
      </c>
      <c r="F68" t="str">
        <f t="shared" si="2"/>
        <v>LM</v>
      </c>
    </row>
    <row r="69" spans="1:6">
      <c r="A69" t="s">
        <v>45</v>
      </c>
      <c r="B69" s="3" t="s">
        <v>143</v>
      </c>
      <c r="E69" s="3" t="s">
        <v>22</v>
      </c>
      <c r="F69" t="s">
        <v>125</v>
      </c>
    </row>
    <row r="70" spans="1:6">
      <c r="A70" t="s">
        <v>99</v>
      </c>
      <c r="B70" s="3" t="s">
        <v>129</v>
      </c>
      <c r="E70" s="3" t="s">
        <v>97</v>
      </c>
      <c r="F70" t="str">
        <f t="shared" si="2"/>
        <v>LM</v>
      </c>
    </row>
    <row r="71" spans="1:6">
      <c r="A71" t="s">
        <v>79</v>
      </c>
      <c r="B71" s="3" t="s">
        <v>125</v>
      </c>
      <c r="E71" s="3" t="s">
        <v>58</v>
      </c>
      <c r="F71" t="str">
        <f t="shared" si="2"/>
        <v>LM</v>
      </c>
    </row>
    <row r="72" spans="1:6">
      <c r="A72" s="43" t="s">
        <v>83</v>
      </c>
      <c r="B72" s="3" t="s">
        <v>125</v>
      </c>
      <c r="E72" s="3" t="s">
        <v>30</v>
      </c>
      <c r="F72" t="str">
        <f t="shared" si="2"/>
        <v>LM</v>
      </c>
    </row>
    <row r="73" spans="1:6">
      <c r="A73" t="s">
        <v>68</v>
      </c>
      <c r="B73" s="3" t="s">
        <v>125</v>
      </c>
      <c r="E73" s="3" t="s">
        <v>75</v>
      </c>
      <c r="F73" t="str">
        <f t="shared" si="2"/>
        <v>LM</v>
      </c>
    </row>
    <row r="74" spans="1:6">
      <c r="A74" t="s">
        <v>49</v>
      </c>
      <c r="B74" s="3" t="s">
        <v>125</v>
      </c>
      <c r="E74" s="3" t="s">
        <v>72</v>
      </c>
      <c r="F74" t="s">
        <v>125</v>
      </c>
    </row>
    <row r="75" spans="1:6">
      <c r="A75" t="s">
        <v>97</v>
      </c>
      <c r="B75" s="3" t="s">
        <v>125</v>
      </c>
      <c r="E75" s="3" t="s">
        <v>108</v>
      </c>
      <c r="F75" t="str">
        <f t="shared" si="2"/>
        <v>LM</v>
      </c>
    </row>
    <row r="76" spans="1:6">
      <c r="A76" t="s">
        <v>58</v>
      </c>
      <c r="B76" s="3" t="s">
        <v>125</v>
      </c>
      <c r="E76" s="3" t="s">
        <v>71</v>
      </c>
      <c r="F76" t="str">
        <f t="shared" si="2"/>
        <v>LM</v>
      </c>
    </row>
    <row r="77" spans="1:6">
      <c r="A77" t="s">
        <v>30</v>
      </c>
      <c r="B77" s="3" t="s">
        <v>125</v>
      </c>
      <c r="E77" s="3" t="s">
        <v>42</v>
      </c>
      <c r="F77" t="str">
        <f t="shared" si="2"/>
        <v>LM</v>
      </c>
    </row>
    <row r="78" spans="1:6">
      <c r="A78" t="s">
        <v>75</v>
      </c>
      <c r="B78" s="3" t="s">
        <v>125</v>
      </c>
      <c r="E78" s="3" t="s">
        <v>16</v>
      </c>
      <c r="F78" t="str">
        <f t="shared" si="2"/>
        <v>LM</v>
      </c>
    </row>
    <row r="79" spans="1:6">
      <c r="A79" t="s">
        <v>145</v>
      </c>
      <c r="B79" s="3" t="s">
        <v>125</v>
      </c>
      <c r="E79" s="3" t="s">
        <v>65</v>
      </c>
      <c r="F79" t="str">
        <f t="shared" si="2"/>
        <v>LM</v>
      </c>
    </row>
    <row r="80" spans="1:6">
      <c r="A80" t="s">
        <v>108</v>
      </c>
      <c r="B80" s="3" t="s">
        <v>125</v>
      </c>
      <c r="E80" s="3" t="s">
        <v>36</v>
      </c>
      <c r="F80" t="str">
        <f t="shared" si="2"/>
        <v>LM</v>
      </c>
    </row>
    <row r="81" spans="1:6">
      <c r="A81" t="s">
        <v>71</v>
      </c>
      <c r="B81" s="3" t="s">
        <v>125</v>
      </c>
      <c r="E81" s="3" t="s">
        <v>38</v>
      </c>
      <c r="F81" t="s">
        <v>125</v>
      </c>
    </row>
    <row r="82" spans="1:6">
      <c r="A82" t="s">
        <v>42</v>
      </c>
      <c r="B82" s="11" t="s">
        <v>125</v>
      </c>
      <c r="E82" s="3" t="s">
        <v>113</v>
      </c>
      <c r="F82" t="str">
        <f t="shared" si="2"/>
        <v>LM</v>
      </c>
    </row>
    <row r="83" spans="1:6">
      <c r="A83" t="s">
        <v>16</v>
      </c>
      <c r="B83" s="3" t="s">
        <v>125</v>
      </c>
      <c r="E83" s="3" t="s">
        <v>69</v>
      </c>
      <c r="F83" t="str">
        <f t="shared" si="2"/>
        <v>LM</v>
      </c>
    </row>
    <row r="84" spans="1:6">
      <c r="A84" t="s">
        <v>65</v>
      </c>
      <c r="B84" s="3" t="s">
        <v>125</v>
      </c>
      <c r="E84" s="3" t="s">
        <v>57</v>
      </c>
      <c r="F84" t="s">
        <v>129</v>
      </c>
    </row>
    <row r="85" spans="1:6">
      <c r="A85" t="s">
        <v>36</v>
      </c>
      <c r="B85" s="13" t="s">
        <v>125</v>
      </c>
      <c r="E85" s="11" t="s">
        <v>110</v>
      </c>
      <c r="F85" t="str">
        <f t="shared" si="2"/>
        <v>LM</v>
      </c>
    </row>
    <row r="86" spans="1:6">
      <c r="A86" t="s">
        <v>85</v>
      </c>
      <c r="B86" s="3" t="s">
        <v>125</v>
      </c>
      <c r="E86" s="3" t="s">
        <v>31</v>
      </c>
      <c r="F86" t="str">
        <f t="shared" si="2"/>
        <v>LM</v>
      </c>
    </row>
    <row r="87" spans="1:6">
      <c r="A87" t="s">
        <v>113</v>
      </c>
      <c r="B87" s="3" t="s">
        <v>125</v>
      </c>
      <c r="E87" s="3" t="s">
        <v>80</v>
      </c>
      <c r="F87" t="str">
        <f t="shared" si="2"/>
        <v>LM</v>
      </c>
    </row>
    <row r="88" spans="1:6">
      <c r="A88" t="s">
        <v>69</v>
      </c>
      <c r="B88" s="3" t="s">
        <v>125</v>
      </c>
    </row>
    <row r="89" spans="1:6">
      <c r="A89" t="s">
        <v>132</v>
      </c>
      <c r="B89" s="44" t="s">
        <v>125</v>
      </c>
      <c r="E89" s="3"/>
    </row>
    <row r="90" spans="1:6">
      <c r="A90" t="s">
        <v>110</v>
      </c>
      <c r="B90" s="3" t="s">
        <v>125</v>
      </c>
    </row>
    <row r="91" spans="1:6">
      <c r="A91" t="s">
        <v>31</v>
      </c>
      <c r="B91" s="3" t="s">
        <v>125</v>
      </c>
    </row>
    <row r="92" spans="1:6">
      <c r="A92" t="s">
        <v>136</v>
      </c>
      <c r="B92" s="44" t="s">
        <v>125</v>
      </c>
    </row>
    <row r="93" spans="1:6">
      <c r="A93" t="s">
        <v>134</v>
      </c>
      <c r="B93" s="44" t="s">
        <v>125</v>
      </c>
    </row>
    <row r="94" spans="1:6">
      <c r="A94" t="s">
        <v>80</v>
      </c>
      <c r="B94" s="3" t="s">
        <v>125</v>
      </c>
    </row>
    <row r="95" spans="1:6">
      <c r="B95" s="3"/>
    </row>
  </sheetData>
  <autoFilter ref="A1:B94" xr:uid="{5C0C6D51-3689-8743-BD37-258E31023DFF}">
    <sortState ref="A2:B94">
      <sortCondition ref="A1:A94"/>
    </sortState>
  </autoFilter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FA7F-DD6B-F046-94A1-C94110323DF6}">
  <sheetPr>
    <tabColor rgb="FFC00000"/>
  </sheetPr>
  <dimension ref="A1:AA172"/>
  <sheetViews>
    <sheetView topLeftCell="J1" zoomScale="70" zoomScaleNormal="70" workbookViewId="0">
      <selection activeCell="P1" sqref="P1"/>
    </sheetView>
  </sheetViews>
  <sheetFormatPr baseColWidth="10" defaultColWidth="8.83203125" defaultRowHeight="15"/>
  <cols>
    <col min="1" max="1" width="8" bestFit="1" customWidth="1"/>
    <col min="2" max="2" width="24.1640625" bestFit="1" customWidth="1"/>
    <col min="3" max="3" width="13.1640625" customWidth="1"/>
    <col min="4" max="4" width="26.83203125" customWidth="1"/>
    <col min="5" max="5" width="27" customWidth="1"/>
    <col min="6" max="6" width="22.1640625" style="47" customWidth="1"/>
    <col min="7" max="9" width="5.83203125" customWidth="1"/>
    <col min="10" max="10" width="20.6640625" customWidth="1"/>
    <col min="11" max="12" width="24.6640625" customWidth="1"/>
    <col min="13" max="13" width="13.5" customWidth="1"/>
    <col min="14" max="14" width="10.5" customWidth="1"/>
    <col min="15" max="15" width="22.6640625" style="47" customWidth="1"/>
    <col min="16" max="16" width="21.33203125" style="47" customWidth="1"/>
    <col min="17" max="17" width="16.83203125" style="47" customWidth="1"/>
    <col min="18" max="18" width="20.5" customWidth="1"/>
    <col min="19" max="19" width="24.1640625" customWidth="1"/>
    <col min="20" max="20" width="10.6640625" customWidth="1"/>
    <col min="21" max="21" width="11.1640625" customWidth="1"/>
    <col min="22" max="22" width="15.1640625" customWidth="1"/>
    <col min="23" max="23" width="11.33203125" customWidth="1"/>
    <col min="24" max="25" width="8.83203125" customWidth="1"/>
  </cols>
  <sheetData>
    <row r="1" spans="1:27" s="2" customFormat="1" ht="153">
      <c r="A1" s="30" t="s">
        <v>119</v>
      </c>
      <c r="B1" s="31" t="s">
        <v>0</v>
      </c>
      <c r="C1" s="31" t="s">
        <v>1</v>
      </c>
      <c r="D1" s="49" t="s">
        <v>2</v>
      </c>
      <c r="E1" s="49" t="s">
        <v>3</v>
      </c>
      <c r="F1" s="46" t="s">
        <v>4</v>
      </c>
      <c r="G1" s="32" t="s">
        <v>5</v>
      </c>
      <c r="H1" s="32" t="s">
        <v>6</v>
      </c>
      <c r="I1" s="32" t="s">
        <v>7</v>
      </c>
      <c r="J1" s="48" t="s">
        <v>8</v>
      </c>
      <c r="K1" s="49" t="s">
        <v>9</v>
      </c>
      <c r="L1" s="33" t="s">
        <v>10</v>
      </c>
      <c r="M1" s="45" t="s">
        <v>147</v>
      </c>
      <c r="N1" s="91" t="s">
        <v>154</v>
      </c>
      <c r="O1" s="99" t="s">
        <v>164</v>
      </c>
      <c r="P1" s="91" t="s">
        <v>189</v>
      </c>
      <c r="Q1" s="91" t="s">
        <v>185</v>
      </c>
      <c r="R1" s="91" t="s">
        <v>188</v>
      </c>
      <c r="S1" s="91" t="s">
        <v>186</v>
      </c>
      <c r="T1" s="91" t="s">
        <v>168</v>
      </c>
      <c r="U1" s="91" t="s">
        <v>169</v>
      </c>
      <c r="V1" s="91" t="s">
        <v>170</v>
      </c>
      <c r="W1" s="102" t="s">
        <v>190</v>
      </c>
      <c r="X1" s="45" t="s">
        <v>191</v>
      </c>
      <c r="Y1" s="45" t="s">
        <v>192</v>
      </c>
      <c r="Z1" s="103" t="s">
        <v>193</v>
      </c>
      <c r="AA1" s="103" t="s">
        <v>194</v>
      </c>
    </row>
    <row r="2" spans="1:27" ht="17">
      <c r="A2" s="43" t="s">
        <v>153</v>
      </c>
      <c r="B2" t="s">
        <v>151</v>
      </c>
      <c r="C2" s="74" t="s">
        <v>11</v>
      </c>
      <c r="D2" s="75">
        <v>8000</v>
      </c>
      <c r="E2" s="68">
        <v>8000</v>
      </c>
      <c r="F2" s="71">
        <v>0</v>
      </c>
      <c r="G2" s="3"/>
      <c r="H2" s="3"/>
      <c r="I2" s="7"/>
      <c r="J2" s="3"/>
      <c r="K2" s="87"/>
      <c r="L2" s="34" t="e">
        <f>E2/K2</f>
        <v>#DIV/0!</v>
      </c>
      <c r="M2" s="73" t="e">
        <f>VLOOKUP(Table1[[#This Row],[Name of municipality]],WIP!$E$1:$F$87,2,FALSE)</f>
        <v>#N/A</v>
      </c>
      <c r="N2" t="str">
        <f>VLOOKUP(Table1[[#This Row],[Name of municipality]],WIP!$H$1:$I$10,2,FALSE)</f>
        <v>DD</v>
      </c>
      <c r="O2"/>
      <c r="P2"/>
      <c r="Q2"/>
      <c r="X2">
        <v>1113</v>
      </c>
      <c r="Y2">
        <v>4606</v>
      </c>
    </row>
    <row r="3" spans="1:27">
      <c r="A3" s="43" t="s">
        <v>153</v>
      </c>
      <c r="B3" s="43" t="s">
        <v>86</v>
      </c>
      <c r="C3" s="3" t="s">
        <v>15</v>
      </c>
      <c r="D3" s="77">
        <v>15000</v>
      </c>
      <c r="E3" s="68">
        <v>15000</v>
      </c>
      <c r="F3" s="71">
        <v>0</v>
      </c>
      <c r="G3" s="3"/>
      <c r="H3" s="3"/>
      <c r="I3" s="3"/>
      <c r="J3" s="3"/>
      <c r="K3" s="26"/>
      <c r="L3" s="34" t="e">
        <f>E3/K3</f>
        <v>#DIV/0!</v>
      </c>
      <c r="M3" s="73" t="str">
        <f>VLOOKUP(Table1[[#This Row],[Name of municipality]],WIP!$E$1:$F$87,2,FALSE)</f>
        <v>Metros</v>
      </c>
      <c r="N3" t="str">
        <f>VLOOKUP(Table1[[#This Row],[Name of municipality]],WIP!$H$1:$I$10,2,FALSE)</f>
        <v>DD</v>
      </c>
      <c r="O3" s="3"/>
      <c r="P3"/>
      <c r="Q3"/>
    </row>
    <row r="4" spans="1:27">
      <c r="A4" s="43" t="s">
        <v>153</v>
      </c>
      <c r="B4" s="43" t="s">
        <v>26</v>
      </c>
      <c r="C4" s="3" t="s">
        <v>24</v>
      </c>
      <c r="D4" s="62">
        <v>5000</v>
      </c>
      <c r="E4" s="68">
        <v>4844</v>
      </c>
      <c r="F4" s="71">
        <v>5156</v>
      </c>
      <c r="G4" s="3"/>
      <c r="H4" s="3"/>
      <c r="I4" s="3"/>
      <c r="J4" s="3"/>
      <c r="K4" s="26"/>
      <c r="L4" s="34" t="e">
        <f>E4/K4</f>
        <v>#DIV/0!</v>
      </c>
      <c r="M4" s="73" t="str">
        <f>VLOOKUP(Table1[[#This Row],[Name of municipality]],WIP!$E$1:$F$87,2,FALSE)</f>
        <v>Metros</v>
      </c>
      <c r="N4" t="str">
        <f>VLOOKUP(Table1[[#This Row],[Name of municipality]],WIP!$H$1:$I$10,2,FALSE)</f>
        <v>DD</v>
      </c>
      <c r="O4"/>
      <c r="P4"/>
      <c r="Q4"/>
      <c r="X4">
        <v>17944</v>
      </c>
    </row>
    <row r="5" spans="1:27">
      <c r="A5" s="43" t="s">
        <v>153</v>
      </c>
      <c r="B5" s="43" t="s">
        <v>135</v>
      </c>
      <c r="C5" s="3" t="s">
        <v>152</v>
      </c>
      <c r="D5" s="62">
        <v>5000</v>
      </c>
      <c r="E5" s="68">
        <v>7000</v>
      </c>
      <c r="F5" s="71">
        <v>0</v>
      </c>
      <c r="G5" s="3"/>
      <c r="H5" s="3"/>
      <c r="I5" s="3"/>
      <c r="J5" s="3"/>
      <c r="K5" s="26"/>
      <c r="L5" s="34" t="e">
        <f>E5/K5</f>
        <v>#DIV/0!</v>
      </c>
      <c r="M5" s="73" t="e">
        <f>VLOOKUP(Table1[[#This Row],[Name of municipality]],WIP!$E$1:$F$87,2,FALSE)</f>
        <v>#N/A</v>
      </c>
      <c r="N5" t="str">
        <f>VLOOKUP(Table1[[#This Row],[Name of municipality]],WIP!$H$1:$I$10,2,FALSE)</f>
        <v>DD</v>
      </c>
      <c r="O5"/>
      <c r="P5"/>
      <c r="Q5"/>
    </row>
    <row r="6" spans="1:27">
      <c r="A6" s="43" t="s">
        <v>153</v>
      </c>
      <c r="B6" s="43" t="s">
        <v>27</v>
      </c>
      <c r="C6" s="3" t="s">
        <v>24</v>
      </c>
      <c r="D6" s="62">
        <v>5000</v>
      </c>
      <c r="E6" s="68">
        <v>15000</v>
      </c>
      <c r="F6" s="71">
        <v>0</v>
      </c>
      <c r="G6" s="3"/>
      <c r="H6" s="3"/>
      <c r="I6" s="3"/>
      <c r="J6" s="3"/>
      <c r="K6" s="26"/>
      <c r="L6" s="34" t="e">
        <f>E6/K6</f>
        <v>#DIV/0!</v>
      </c>
      <c r="M6" s="73" t="str">
        <f>VLOOKUP(Table1[[#This Row],[Name of municipality]],WIP!$E$1:$F$87,2,FALSE)</f>
        <v>LM</v>
      </c>
      <c r="N6" t="str">
        <f>VLOOKUP(Table1[[#This Row],[Name of municipality]],WIP!$H$1:$I$10,2,FALSE)</f>
        <v>DD</v>
      </c>
      <c r="O6" s="47" t="s">
        <v>187</v>
      </c>
      <c r="R6" t="s">
        <v>187</v>
      </c>
      <c r="S6" t="s">
        <v>187</v>
      </c>
      <c r="T6" s="97">
        <v>81545</v>
      </c>
      <c r="X6">
        <v>81545</v>
      </c>
      <c r="Y6">
        <v>82558</v>
      </c>
    </row>
    <row r="7" spans="1:27">
      <c r="A7" s="2" t="s">
        <v>115</v>
      </c>
      <c r="B7" s="3" t="s">
        <v>19</v>
      </c>
      <c r="C7" s="3" t="s">
        <v>20</v>
      </c>
      <c r="D7" s="4">
        <v>5000</v>
      </c>
      <c r="E7" s="5">
        <v>4105</v>
      </c>
      <c r="F7" s="59">
        <f>D7-E7</f>
        <v>895</v>
      </c>
      <c r="G7" s="3"/>
      <c r="H7" s="3"/>
      <c r="I7" s="3"/>
      <c r="J7" s="9">
        <v>606</v>
      </c>
      <c r="K7" s="9">
        <v>915</v>
      </c>
      <c r="L7" s="34">
        <f>E7/K7</f>
        <v>4.4863387978142075</v>
      </c>
      <c r="M7" s="13" t="str">
        <f>VLOOKUP(Table1[[#This Row],[Name of municipality]],WIP!$E$1:$F$87,2,FALSE)</f>
        <v>LM</v>
      </c>
      <c r="N7" t="e">
        <f>VLOOKUP(Table1[[#This Row],[Name of municipality]],WIP!$H$1:$I$10,2,FALSE)</f>
        <v>#N/A</v>
      </c>
      <c r="O7"/>
      <c r="P7"/>
      <c r="Q7"/>
    </row>
    <row r="8" spans="1:27">
      <c r="A8" t="s">
        <v>118</v>
      </c>
      <c r="B8" s="3" t="s">
        <v>19</v>
      </c>
      <c r="C8" s="3" t="s">
        <v>20</v>
      </c>
      <c r="D8" s="25">
        <v>4500</v>
      </c>
      <c r="E8" s="25">
        <v>3617</v>
      </c>
      <c r="F8" s="59" t="s">
        <v>89</v>
      </c>
      <c r="G8" s="3"/>
      <c r="H8" s="3"/>
      <c r="I8" s="3"/>
      <c r="J8" s="3">
        <v>573</v>
      </c>
      <c r="K8" s="26" t="s">
        <v>93</v>
      </c>
      <c r="L8" s="34" t="e">
        <f>E8/K8</f>
        <v>#VALUE!</v>
      </c>
      <c r="M8" s="13" t="str">
        <f>VLOOKUP(Table1[[#This Row],[Name of municipality]],WIP!$E$1:$F$87,2,FALSE)</f>
        <v>LM</v>
      </c>
      <c r="N8" t="e">
        <f>VLOOKUP(Table1[[#This Row],[Name of municipality]],WIP!$H$1:$I$10,2,FALSE)</f>
        <v>#N/A</v>
      </c>
      <c r="O8"/>
      <c r="P8"/>
      <c r="Q8"/>
    </row>
    <row r="9" spans="1:27">
      <c r="A9" s="2" t="s">
        <v>115</v>
      </c>
      <c r="B9" s="3" t="s">
        <v>18</v>
      </c>
      <c r="C9" s="3" t="s">
        <v>15</v>
      </c>
      <c r="D9" s="4">
        <v>6000</v>
      </c>
      <c r="E9" s="5">
        <v>4197</v>
      </c>
      <c r="F9" s="59">
        <f>D9-E9</f>
        <v>1803</v>
      </c>
      <c r="G9" s="3"/>
      <c r="H9" s="3"/>
      <c r="I9" s="3"/>
      <c r="J9" s="3">
        <v>452</v>
      </c>
      <c r="K9" s="3">
        <v>882</v>
      </c>
      <c r="L9" s="34">
        <f>E9/K9</f>
        <v>4.7585034013605441</v>
      </c>
      <c r="M9" s="13" t="str">
        <f>VLOOKUP(Table1[[#This Row],[Name of municipality]],WIP!$E$1:$F$87,2,FALSE)</f>
        <v>LM</v>
      </c>
      <c r="N9" t="e">
        <f>VLOOKUP(Table1[[#This Row],[Name of municipality]],WIP!$H$1:$I$10,2,FALSE)</f>
        <v>#N/A</v>
      </c>
      <c r="O9"/>
      <c r="P9"/>
      <c r="Q9"/>
    </row>
    <row r="10" spans="1:27">
      <c r="A10" t="s">
        <v>118</v>
      </c>
      <c r="B10" s="3" t="s">
        <v>103</v>
      </c>
      <c r="C10" s="3" t="s">
        <v>20</v>
      </c>
      <c r="D10" s="4">
        <v>3600</v>
      </c>
      <c r="E10" s="25">
        <v>3600</v>
      </c>
      <c r="F10" s="59" t="s">
        <v>89</v>
      </c>
      <c r="G10" s="3"/>
      <c r="H10" s="3"/>
      <c r="I10" s="3"/>
      <c r="J10" s="3">
        <v>295</v>
      </c>
      <c r="K10" s="26" t="s">
        <v>93</v>
      </c>
      <c r="L10" s="34" t="e">
        <f>E10/K10</f>
        <v>#VALUE!</v>
      </c>
      <c r="M10" s="13" t="str">
        <f>VLOOKUP(Table1[[#This Row],[Name of municipality]],WIP!$E$1:$F$87,2,FALSE)</f>
        <v>LM</v>
      </c>
      <c r="N10" t="e">
        <f>VLOOKUP(Table1[[#This Row],[Name of municipality]],WIP!$H$1:$I$10,2,FALSE)</f>
        <v>#N/A</v>
      </c>
      <c r="O10"/>
      <c r="P10"/>
      <c r="Q10"/>
    </row>
    <row r="11" spans="1:27">
      <c r="A11" t="s">
        <v>117</v>
      </c>
      <c r="B11" s="3" t="s">
        <v>87</v>
      </c>
      <c r="C11" s="3" t="s">
        <v>15</v>
      </c>
      <c r="D11" s="18">
        <v>6000</v>
      </c>
      <c r="E11" s="21">
        <v>5976</v>
      </c>
      <c r="F11" s="59">
        <f>D11-E11</f>
        <v>24</v>
      </c>
      <c r="G11" s="3"/>
      <c r="H11" s="3"/>
      <c r="I11" s="3"/>
      <c r="J11" s="21">
        <v>736</v>
      </c>
      <c r="K11" s="21">
        <v>557</v>
      </c>
      <c r="L11" s="35">
        <f>E11/K11</f>
        <v>10.728904847396768</v>
      </c>
      <c r="M11" s="13" t="str">
        <f>VLOOKUP(Table1[[#This Row],[Name of municipality]],WIP!$E$1:$F$87,2,FALSE)</f>
        <v>LM</v>
      </c>
      <c r="N11" t="e">
        <f>VLOOKUP(Table1[[#This Row],[Name of municipality]],WIP!$H$1:$I$10,2,FALSE)</f>
        <v>#N/A</v>
      </c>
      <c r="O11"/>
      <c r="P11"/>
      <c r="Q11"/>
    </row>
    <row r="12" spans="1:27">
      <c r="A12" t="s">
        <v>116</v>
      </c>
      <c r="B12" s="3" t="s">
        <v>50</v>
      </c>
      <c r="C12" s="3" t="s">
        <v>20</v>
      </c>
      <c r="D12" s="15">
        <v>5000</v>
      </c>
      <c r="E12" s="15">
        <v>4531</v>
      </c>
      <c r="F12" s="59">
        <f>D12-E12</f>
        <v>469</v>
      </c>
      <c r="G12" s="3"/>
      <c r="H12" s="3"/>
      <c r="I12" s="3"/>
      <c r="J12" s="9">
        <v>785</v>
      </c>
      <c r="K12" s="3">
        <v>785</v>
      </c>
      <c r="L12" s="34">
        <f>E12/K12</f>
        <v>5.7719745222929939</v>
      </c>
      <c r="M12" s="13" t="str">
        <f>VLOOKUP(Table1[[#This Row],[Name of municipality]],WIP!$E$1:$F$87,2,FALSE)</f>
        <v>LM</v>
      </c>
      <c r="N12" t="e">
        <f>VLOOKUP(Table1[[#This Row],[Name of municipality]],WIP!$H$1:$I$10,2,FALSE)</f>
        <v>#N/A</v>
      </c>
      <c r="O12"/>
      <c r="P12"/>
      <c r="Q12"/>
    </row>
    <row r="13" spans="1:27">
      <c r="A13" t="s">
        <v>117</v>
      </c>
      <c r="B13" s="3" t="s">
        <v>50</v>
      </c>
      <c r="C13" s="3" t="s">
        <v>20</v>
      </c>
      <c r="D13" s="18">
        <v>2000</v>
      </c>
      <c r="E13" s="21">
        <v>2000</v>
      </c>
      <c r="F13" s="59">
        <f>D13-E13</f>
        <v>0</v>
      </c>
      <c r="G13" s="3"/>
      <c r="H13" s="3"/>
      <c r="I13" s="3"/>
      <c r="J13" s="21">
        <v>54</v>
      </c>
      <c r="K13" s="21">
        <v>55</v>
      </c>
      <c r="L13" s="35">
        <f>E13/K13</f>
        <v>36.363636363636367</v>
      </c>
      <c r="M13" s="13" t="str">
        <f>VLOOKUP(Table1[[#This Row],[Name of municipality]],WIP!$E$1:$F$87,2,FALSE)</f>
        <v>LM</v>
      </c>
      <c r="N13" t="e">
        <f>VLOOKUP(Table1[[#This Row],[Name of municipality]],WIP!$H$1:$I$10,2,FALSE)</f>
        <v>#N/A</v>
      </c>
      <c r="O13"/>
      <c r="P13"/>
      <c r="Q13"/>
    </row>
    <row r="14" spans="1:27">
      <c r="A14" s="43" t="s">
        <v>153</v>
      </c>
      <c r="B14" s="3" t="s">
        <v>139</v>
      </c>
      <c r="C14" s="3" t="s">
        <v>44</v>
      </c>
      <c r="D14" s="62">
        <v>5000</v>
      </c>
      <c r="E14" s="68">
        <v>5000</v>
      </c>
      <c r="F14" s="71">
        <v>0</v>
      </c>
      <c r="G14" s="3"/>
      <c r="H14" s="3"/>
      <c r="I14" s="3"/>
      <c r="J14" s="3"/>
      <c r="K14" s="26"/>
      <c r="L14" s="34" t="e">
        <f>E14/K14</f>
        <v>#DIV/0!</v>
      </c>
      <c r="M14" s="73" t="e">
        <f>VLOOKUP(Table1[[#This Row],[Name of municipality]],WIP!$E$1:$F$87,2,FALSE)</f>
        <v>#N/A</v>
      </c>
      <c r="N14" t="e">
        <f>VLOOKUP(Table1[[#This Row],[Name of municipality]],WIP!$H$1:$I$10,2,FALSE)</f>
        <v>#N/A</v>
      </c>
      <c r="O14"/>
      <c r="P14"/>
      <c r="Q14"/>
    </row>
    <row r="15" spans="1:27">
      <c r="A15" s="43" t="s">
        <v>153</v>
      </c>
      <c r="B15" s="3" t="s">
        <v>140</v>
      </c>
      <c r="C15" s="3" t="s">
        <v>15</v>
      </c>
      <c r="D15" s="62">
        <v>5000</v>
      </c>
      <c r="E15" s="68">
        <v>3296</v>
      </c>
      <c r="F15" s="71">
        <v>704</v>
      </c>
      <c r="G15" s="3"/>
      <c r="H15" s="3"/>
      <c r="I15" s="3"/>
      <c r="J15" s="3"/>
      <c r="K15" s="26"/>
      <c r="L15" s="34" t="e">
        <f>E15/K15</f>
        <v>#DIV/0!</v>
      </c>
      <c r="M15" s="73" t="e">
        <f>VLOOKUP(Table1[[#This Row],[Name of municipality]],WIP!$E$1:$F$87,2,FALSE)</f>
        <v>#N/A</v>
      </c>
      <c r="N15" t="e">
        <f>VLOOKUP(Table1[[#This Row],[Name of municipality]],WIP!$H$1:$I$10,2,FALSE)</f>
        <v>#N/A</v>
      </c>
      <c r="O15"/>
      <c r="P15"/>
      <c r="Q15"/>
    </row>
    <row r="16" spans="1:27">
      <c r="A16" s="2" t="s">
        <v>115</v>
      </c>
      <c r="B16" s="3" t="s">
        <v>13</v>
      </c>
      <c r="C16" s="3" t="s">
        <v>11</v>
      </c>
      <c r="D16" s="4">
        <v>5000</v>
      </c>
      <c r="E16" s="5">
        <v>4522</v>
      </c>
      <c r="F16" s="59">
        <f>D16-E16</f>
        <v>478</v>
      </c>
      <c r="G16" s="3"/>
      <c r="H16" s="3"/>
      <c r="I16" s="3"/>
      <c r="J16" s="3"/>
      <c r="K16" s="3"/>
      <c r="L16" s="34" t="e">
        <f>E16/K16</f>
        <v>#DIV/0!</v>
      </c>
      <c r="M16" s="13" t="str">
        <f>VLOOKUP(Table1[[#This Row],[Name of municipality]],WIP!$E$1:$F$87,2,FALSE)</f>
        <v>Metros</v>
      </c>
      <c r="N16" t="e">
        <f>VLOOKUP(Table1[[#This Row],[Name of municipality]],WIP!$H$1:$I$10,2,FALSE)</f>
        <v>#N/A</v>
      </c>
      <c r="O16"/>
      <c r="P16"/>
      <c r="Q16"/>
    </row>
    <row r="17" spans="1:27">
      <c r="A17" t="s">
        <v>118</v>
      </c>
      <c r="B17" s="3" t="s">
        <v>13</v>
      </c>
      <c r="C17" s="3" t="s">
        <v>11</v>
      </c>
      <c r="D17" s="25">
        <v>6300</v>
      </c>
      <c r="E17" s="25">
        <v>5378</v>
      </c>
      <c r="F17" s="59" t="s">
        <v>89</v>
      </c>
      <c r="G17" s="3"/>
      <c r="H17" s="3"/>
      <c r="I17" s="3"/>
      <c r="J17" s="3">
        <v>424</v>
      </c>
      <c r="K17" s="26">
        <v>339</v>
      </c>
      <c r="L17" s="34">
        <f>E17/K17</f>
        <v>15.864306784660767</v>
      </c>
      <c r="M17" s="13" t="str">
        <f>VLOOKUP(Table1[[#This Row],[Name of municipality]],WIP!$E$1:$F$87,2,FALSE)</f>
        <v>Metros</v>
      </c>
      <c r="N17" t="e">
        <f>VLOOKUP(Table1[[#This Row],[Name of municipality]],WIP!$H$1:$I$10,2,FALSE)</f>
        <v>#N/A</v>
      </c>
      <c r="O17"/>
      <c r="P17"/>
      <c r="Q17"/>
    </row>
    <row r="18" spans="1:27">
      <c r="A18" t="s">
        <v>116</v>
      </c>
      <c r="B18" s="3" t="s">
        <v>13</v>
      </c>
      <c r="C18" s="3" t="s">
        <v>11</v>
      </c>
      <c r="D18" s="15">
        <v>8000</v>
      </c>
      <c r="E18" s="15">
        <v>7995</v>
      </c>
      <c r="F18" s="59">
        <f>D18-E18</f>
        <v>5</v>
      </c>
      <c r="G18" s="3"/>
      <c r="H18" s="3"/>
      <c r="I18" s="3"/>
      <c r="J18" s="9">
        <v>1065</v>
      </c>
      <c r="K18" s="3">
        <v>1085</v>
      </c>
      <c r="L18" s="34">
        <f>E18/K18</f>
        <v>7.3686635944700463</v>
      </c>
      <c r="M18" s="13" t="str">
        <f>VLOOKUP(Table1[[#This Row],[Name of municipality]],WIP!$E$1:$F$87,2,FALSE)</f>
        <v>Metros</v>
      </c>
      <c r="N18" t="e">
        <f>VLOOKUP(Table1[[#This Row],[Name of municipality]],WIP!$H$1:$I$10,2,FALSE)</f>
        <v>#N/A</v>
      </c>
      <c r="O18"/>
      <c r="P18"/>
      <c r="Q18"/>
    </row>
    <row r="19" spans="1:27">
      <c r="A19" t="s">
        <v>118</v>
      </c>
      <c r="B19" s="3" t="s">
        <v>92</v>
      </c>
      <c r="C19" s="3" t="s">
        <v>35</v>
      </c>
      <c r="D19" s="25">
        <v>4500</v>
      </c>
      <c r="E19" s="25">
        <v>4500</v>
      </c>
      <c r="F19" s="59" t="s">
        <v>89</v>
      </c>
      <c r="G19" s="3"/>
      <c r="H19" s="3"/>
      <c r="I19" s="3"/>
      <c r="J19" s="3">
        <v>520</v>
      </c>
      <c r="K19" s="26" t="s">
        <v>93</v>
      </c>
      <c r="L19" s="34" t="e">
        <f>E19/K19</f>
        <v>#VALUE!</v>
      </c>
      <c r="M19" s="13" t="str">
        <f>VLOOKUP(Table1[[#This Row],[Name of municipality]],WIP!$E$1:$F$87,2,FALSE)</f>
        <v>LM</v>
      </c>
      <c r="N19" t="e">
        <f>VLOOKUP(Table1[[#This Row],[Name of municipality]],WIP!$H$1:$I$10,2,FALSE)</f>
        <v>#N/A</v>
      </c>
      <c r="O19"/>
      <c r="P19"/>
      <c r="Q19"/>
    </row>
    <row r="20" spans="1:27">
      <c r="A20" t="s">
        <v>116</v>
      </c>
      <c r="B20" s="3" t="s">
        <v>92</v>
      </c>
      <c r="C20" s="3" t="s">
        <v>35</v>
      </c>
      <c r="D20" s="4">
        <v>6000</v>
      </c>
      <c r="E20" s="5">
        <v>6000</v>
      </c>
      <c r="F20" s="59">
        <f>D20-E20</f>
        <v>0</v>
      </c>
      <c r="G20" s="3"/>
      <c r="H20" s="3"/>
      <c r="I20" s="3"/>
      <c r="J20" s="8">
        <v>567</v>
      </c>
      <c r="K20" s="21">
        <v>631</v>
      </c>
      <c r="L20" s="34">
        <f>E20/K20</f>
        <v>9.5087163232963547</v>
      </c>
      <c r="M20" s="13" t="str">
        <f>VLOOKUP(Table1[[#This Row],[Name of municipality]],WIP!$E$1:$F$87,2,FALSE)</f>
        <v>LM</v>
      </c>
      <c r="N20" t="e">
        <f>VLOOKUP(Table1[[#This Row],[Name of municipality]],WIP!$H$1:$I$10,2,FALSE)</f>
        <v>#N/A</v>
      </c>
      <c r="O20"/>
      <c r="P20"/>
      <c r="Q20"/>
    </row>
    <row r="21" spans="1:27">
      <c r="A21" t="s">
        <v>116</v>
      </c>
      <c r="B21" s="3" t="s">
        <v>64</v>
      </c>
      <c r="C21" s="3" t="s">
        <v>15</v>
      </c>
      <c r="D21" s="15">
        <v>5000</v>
      </c>
      <c r="E21" s="15">
        <v>5000</v>
      </c>
      <c r="F21" s="59">
        <f>D21-E21</f>
        <v>0</v>
      </c>
      <c r="G21" s="3"/>
      <c r="H21" s="3"/>
      <c r="I21" s="3"/>
      <c r="J21" s="9">
        <v>532</v>
      </c>
      <c r="K21" s="3">
        <v>633</v>
      </c>
      <c r="L21" s="34">
        <f>E21/K21</f>
        <v>7.8988941548183256</v>
      </c>
      <c r="M21" s="13" t="str">
        <f>VLOOKUP(Table1[[#This Row],[Name of municipality]],WIP!$E$1:$F$87,2,FALSE)</f>
        <v>LM</v>
      </c>
      <c r="N21" t="e">
        <f>VLOOKUP(Table1[[#This Row],[Name of municipality]],WIP!$H$1:$I$10,2,FALSE)</f>
        <v>#N/A</v>
      </c>
      <c r="O21"/>
      <c r="P21"/>
      <c r="Q21"/>
    </row>
    <row r="22" spans="1:27">
      <c r="A22" t="s">
        <v>117</v>
      </c>
      <c r="B22" s="3" t="s">
        <v>64</v>
      </c>
      <c r="C22" s="3" t="s">
        <v>15</v>
      </c>
      <c r="D22" s="18">
        <v>6000</v>
      </c>
      <c r="E22" s="21">
        <v>6000</v>
      </c>
      <c r="F22" s="59">
        <f>D22-E22</f>
        <v>0</v>
      </c>
      <c r="G22" s="3"/>
      <c r="H22" s="3"/>
      <c r="I22" s="3"/>
      <c r="J22" s="21">
        <v>658</v>
      </c>
      <c r="K22" s="21">
        <v>407</v>
      </c>
      <c r="L22" s="35">
        <f>E22/K22</f>
        <v>14.742014742014742</v>
      </c>
      <c r="M22" s="13" t="str">
        <f>VLOOKUP(Table1[[#This Row],[Name of municipality]],WIP!$E$1:$F$87,2,FALSE)</f>
        <v>LM</v>
      </c>
      <c r="N22" t="e">
        <f>VLOOKUP(Table1[[#This Row],[Name of municipality]],WIP!$H$1:$I$10,2,FALSE)</f>
        <v>#N/A</v>
      </c>
      <c r="O22"/>
      <c r="P22"/>
      <c r="Q22"/>
    </row>
    <row r="23" spans="1:27">
      <c r="A23" t="s">
        <v>118</v>
      </c>
      <c r="B23" s="3" t="s">
        <v>86</v>
      </c>
      <c r="C23" s="3" t="s">
        <v>15</v>
      </c>
      <c r="D23" s="25">
        <v>9000</v>
      </c>
      <c r="E23" s="25">
        <v>8268</v>
      </c>
      <c r="F23" s="59" t="s">
        <v>89</v>
      </c>
      <c r="G23" s="3"/>
      <c r="H23" s="3"/>
      <c r="I23" s="3"/>
      <c r="J23" s="3">
        <v>840</v>
      </c>
      <c r="K23" s="26">
        <v>837</v>
      </c>
      <c r="L23" s="34">
        <f>E23/K23</f>
        <v>9.8781362007168454</v>
      </c>
      <c r="M23" s="13" t="str">
        <f>VLOOKUP(Table1[[#This Row],[Name of municipality]],WIP!$E$1:$F$87,2,FALSE)</f>
        <v>Metros</v>
      </c>
      <c r="N23" t="str">
        <f>VLOOKUP(Table1[[#This Row],[Name of municipality]],WIP!$H$1:$I$10,2,FALSE)</f>
        <v>DD</v>
      </c>
      <c r="O23"/>
      <c r="P23"/>
      <c r="Q23"/>
      <c r="X23">
        <v>2551</v>
      </c>
      <c r="Y23">
        <v>408</v>
      </c>
    </row>
    <row r="24" spans="1:27">
      <c r="A24" s="2" t="s">
        <v>115</v>
      </c>
      <c r="B24" s="3" t="s">
        <v>86</v>
      </c>
      <c r="C24" s="3" t="s">
        <v>15</v>
      </c>
      <c r="D24" s="4">
        <v>10000</v>
      </c>
      <c r="E24" s="5">
        <v>7828</v>
      </c>
      <c r="F24" s="59">
        <f>D24-E24</f>
        <v>2172</v>
      </c>
      <c r="G24" s="3"/>
      <c r="H24" s="3"/>
      <c r="I24" s="3"/>
      <c r="J24" s="3">
        <v>725</v>
      </c>
      <c r="K24" s="3">
        <v>1293</v>
      </c>
      <c r="L24" s="34">
        <f>E24/K24</f>
        <v>6.0541376643464808</v>
      </c>
      <c r="M24" s="13" t="str">
        <f>VLOOKUP(Table1[[#This Row],[Name of municipality]],WIP!$E$1:$F$87,2,FALSE)</f>
        <v>Metros</v>
      </c>
      <c r="N24" t="str">
        <f>VLOOKUP(Table1[[#This Row],[Name of municipality]],WIP!$H$1:$I$10,2,FALSE)</f>
        <v>DD</v>
      </c>
      <c r="O24"/>
      <c r="P24"/>
      <c r="Q24"/>
      <c r="X24">
        <v>725</v>
      </c>
      <c r="Y24">
        <v>1293</v>
      </c>
    </row>
    <row r="25" spans="1:27">
      <c r="A25" t="s">
        <v>118</v>
      </c>
      <c r="B25" s="3" t="s">
        <v>90</v>
      </c>
      <c r="C25" s="3" t="s">
        <v>35</v>
      </c>
      <c r="D25" s="25">
        <v>2700</v>
      </c>
      <c r="E25" s="25">
        <v>2700</v>
      </c>
      <c r="F25" s="59" t="s">
        <v>89</v>
      </c>
      <c r="G25" s="3"/>
      <c r="H25" s="3"/>
      <c r="I25" s="3"/>
      <c r="J25" s="3">
        <v>206</v>
      </c>
      <c r="K25" s="26">
        <v>202</v>
      </c>
      <c r="L25" s="34">
        <f>E25/K25</f>
        <v>13.366336633663366</v>
      </c>
      <c r="M25" s="13" t="str">
        <f>VLOOKUP(Table1[[#This Row],[Name of municipality]],WIP!$E$1:$F$87,2,FALSE)</f>
        <v>LM</v>
      </c>
      <c r="N25" t="e">
        <f>VLOOKUP(Table1[[#This Row],[Name of municipality]],WIP!$H$1:$I$10,2,FALSE)</f>
        <v>#N/A</v>
      </c>
      <c r="O25"/>
      <c r="P25"/>
      <c r="Q25"/>
    </row>
    <row r="26" spans="1:27" ht="17">
      <c r="A26" s="43" t="s">
        <v>153</v>
      </c>
      <c r="B26" s="3" t="s">
        <v>12</v>
      </c>
      <c r="C26" s="74" t="s">
        <v>11</v>
      </c>
      <c r="D26" s="75">
        <v>8000</v>
      </c>
      <c r="E26" s="68">
        <v>8000</v>
      </c>
      <c r="F26" s="71">
        <v>0</v>
      </c>
      <c r="G26" s="3"/>
      <c r="H26" s="3"/>
      <c r="I26" s="3"/>
      <c r="J26" s="3"/>
      <c r="K26" s="26"/>
      <c r="L26" s="34" t="e">
        <f>E26/K26</f>
        <v>#DIV/0!</v>
      </c>
      <c r="M26" s="73" t="str">
        <f>VLOOKUP(Table1[[#This Row],[Name of municipality]],WIP!$E$1:$F$87,2,FALSE)</f>
        <v>LM</v>
      </c>
      <c r="N26" t="str">
        <f>VLOOKUP(Table1[[#This Row],[Name of municipality]],WIP!$H$1:$I$10,2,FALSE)</f>
        <v>DD</v>
      </c>
      <c r="O26"/>
      <c r="P26"/>
      <c r="Q26"/>
      <c r="X26">
        <v>2512</v>
      </c>
      <c r="Y26">
        <v>2276</v>
      </c>
    </row>
    <row r="27" spans="1:27" ht="18">
      <c r="A27" s="2" t="s">
        <v>115</v>
      </c>
      <c r="B27" s="3" t="s">
        <v>151</v>
      </c>
      <c r="C27" s="3" t="s">
        <v>11</v>
      </c>
      <c r="D27" s="4">
        <v>5000</v>
      </c>
      <c r="E27" s="5">
        <v>5000</v>
      </c>
      <c r="F27" s="59">
        <f>D27-E27</f>
        <v>0</v>
      </c>
      <c r="G27" s="3"/>
      <c r="H27" s="3"/>
      <c r="I27" s="3"/>
      <c r="J27" s="8">
        <v>243</v>
      </c>
      <c r="K27" s="19">
        <v>213</v>
      </c>
      <c r="L27" s="34">
        <f>E27/K27</f>
        <v>23.474178403755868</v>
      </c>
      <c r="M27" s="13" t="e">
        <f>VLOOKUP(Table1[[#This Row],[Name of municipality]],WIP!$E$1:$F$87,2,FALSE)</f>
        <v>#N/A</v>
      </c>
      <c r="N27" t="str">
        <f>VLOOKUP(Table1[[#This Row],[Name of municipality]],WIP!$H$1:$I$10,2,FALSE)</f>
        <v>DD</v>
      </c>
      <c r="O27" s="98">
        <v>6992200.9800000004</v>
      </c>
      <c r="P27" s="98"/>
      <c r="Q27" s="98"/>
      <c r="R27" s="98"/>
      <c r="S27" s="98"/>
      <c r="T27" t="s">
        <v>166</v>
      </c>
      <c r="U27" t="s">
        <v>167</v>
      </c>
      <c r="V27" t="s">
        <v>165</v>
      </c>
      <c r="X27">
        <v>556</v>
      </c>
      <c r="Y27">
        <v>457</v>
      </c>
      <c r="Z27">
        <v>243</v>
      </c>
      <c r="AA27">
        <v>213</v>
      </c>
    </row>
    <row r="28" spans="1:27">
      <c r="A28" s="2" t="s">
        <v>115</v>
      </c>
      <c r="B28" s="3" t="s">
        <v>26</v>
      </c>
      <c r="C28" s="3" t="s">
        <v>24</v>
      </c>
      <c r="D28" s="4">
        <v>15000</v>
      </c>
      <c r="E28" s="5">
        <v>7987</v>
      </c>
      <c r="F28" s="59">
        <f>D28-E28</f>
        <v>7013</v>
      </c>
      <c r="G28" s="3"/>
      <c r="H28" s="3"/>
      <c r="I28" s="3"/>
      <c r="J28" s="3">
        <v>10826</v>
      </c>
      <c r="K28" s="3">
        <v>4002</v>
      </c>
      <c r="L28" s="34">
        <f>E28/K28</f>
        <v>1.9957521239380309</v>
      </c>
      <c r="M28" s="13" t="str">
        <f>VLOOKUP(Table1[[#This Row],[Name of municipality]],WIP!$E$1:$F$87,2,FALSE)</f>
        <v>Metros</v>
      </c>
      <c r="N28" t="str">
        <f>VLOOKUP(Table1[[#This Row],[Name of municipality]],WIP!$H$1:$I$10,2,FALSE)</f>
        <v>DD</v>
      </c>
      <c r="O28"/>
      <c r="P28"/>
      <c r="Q28"/>
      <c r="X28">
        <v>1622</v>
      </c>
      <c r="Z28">
        <v>10826</v>
      </c>
      <c r="AA28">
        <v>4002</v>
      </c>
    </row>
    <row r="29" spans="1:27">
      <c r="A29" s="2" t="s">
        <v>115</v>
      </c>
      <c r="B29" s="3" t="s">
        <v>135</v>
      </c>
      <c r="C29" s="3" t="s">
        <v>152</v>
      </c>
      <c r="D29" s="4">
        <v>5000</v>
      </c>
      <c r="E29" s="5">
        <v>2908</v>
      </c>
      <c r="F29" s="59">
        <f>D29-E29</f>
        <v>2092</v>
      </c>
      <c r="G29" s="3"/>
      <c r="H29" s="3"/>
      <c r="I29" s="3"/>
      <c r="J29" s="3">
        <v>447</v>
      </c>
      <c r="K29" s="3">
        <v>488</v>
      </c>
      <c r="L29" s="34">
        <f>E29/K29</f>
        <v>5.9590163934426226</v>
      </c>
      <c r="M29" s="13" t="e">
        <f>VLOOKUP(Table1[[#This Row],[Name of municipality]],WIP!$E$1:$F$87,2,FALSE)</f>
        <v>#N/A</v>
      </c>
      <c r="N29" t="str">
        <f>VLOOKUP(Table1[[#This Row],[Name of municipality]],WIP!$H$1:$I$10,2,FALSE)</f>
        <v>DD</v>
      </c>
      <c r="O29"/>
      <c r="P29"/>
      <c r="Q29"/>
      <c r="Z29">
        <v>447</v>
      </c>
      <c r="AA29">
        <v>488</v>
      </c>
    </row>
    <row r="30" spans="1:27">
      <c r="A30" s="2" t="s">
        <v>115</v>
      </c>
      <c r="B30" s="3" t="s">
        <v>27</v>
      </c>
      <c r="C30" s="3" t="s">
        <v>24</v>
      </c>
      <c r="D30" s="4">
        <v>12000</v>
      </c>
      <c r="E30" s="5">
        <v>12000</v>
      </c>
      <c r="F30" s="59">
        <f>D30-E30</f>
        <v>0</v>
      </c>
      <c r="G30" s="3"/>
      <c r="H30" s="3"/>
      <c r="I30" s="3"/>
      <c r="J30" s="3">
        <v>485</v>
      </c>
      <c r="K30" s="3">
        <v>597</v>
      </c>
      <c r="L30" s="34">
        <f>E30/K30</f>
        <v>20.100502512562816</v>
      </c>
      <c r="M30" s="13" t="str">
        <f>VLOOKUP(Table1[[#This Row],[Name of municipality]],WIP!$E$1:$F$87,2,FALSE)</f>
        <v>LM</v>
      </c>
      <c r="N30" t="str">
        <f>VLOOKUP(Table1[[#This Row],[Name of municipality]],WIP!$H$1:$I$10,2,FALSE)</f>
        <v>DD</v>
      </c>
      <c r="X30">
        <v>3832</v>
      </c>
      <c r="Y30">
        <v>7840</v>
      </c>
      <c r="Z30">
        <v>485</v>
      </c>
      <c r="AA30">
        <v>597</v>
      </c>
    </row>
    <row r="31" spans="1:27">
      <c r="A31" t="s">
        <v>117</v>
      </c>
      <c r="B31" s="3" t="s">
        <v>52</v>
      </c>
      <c r="C31" s="3" t="s">
        <v>44</v>
      </c>
      <c r="D31" s="18">
        <v>3000</v>
      </c>
      <c r="E31" s="21">
        <v>2894</v>
      </c>
      <c r="F31" s="59">
        <f>D31-E31</f>
        <v>106</v>
      </c>
      <c r="G31" s="3"/>
      <c r="H31" s="3"/>
      <c r="I31" s="3"/>
      <c r="J31" s="21">
        <v>424</v>
      </c>
      <c r="K31" s="21">
        <v>463</v>
      </c>
      <c r="L31" s="35">
        <f>E31/K31</f>
        <v>6.2505399568034559</v>
      </c>
      <c r="M31" s="13" t="str">
        <f>VLOOKUP(Table1[[#This Row],[Name of municipality]],WIP!$E$1:$F$87,2,FALSE)</f>
        <v>LM</v>
      </c>
      <c r="N31" t="e">
        <f>VLOOKUP(Table1[[#This Row],[Name of municipality]],WIP!$H$1:$I$10,2,FALSE)</f>
        <v>#N/A</v>
      </c>
      <c r="O31"/>
      <c r="P31"/>
      <c r="Q31"/>
    </row>
    <row r="32" spans="1:27">
      <c r="A32" t="s">
        <v>116</v>
      </c>
      <c r="B32" s="11" t="s">
        <v>52</v>
      </c>
      <c r="C32" s="11" t="s">
        <v>44</v>
      </c>
      <c r="D32" s="67">
        <v>7000</v>
      </c>
      <c r="E32" s="79">
        <v>91</v>
      </c>
      <c r="F32" s="60">
        <f>D32-E32</f>
        <v>6909</v>
      </c>
      <c r="G32" s="11"/>
      <c r="H32" s="11"/>
      <c r="I32" s="11"/>
      <c r="J32" s="17">
        <v>660</v>
      </c>
      <c r="K32" s="11" t="s">
        <v>53</v>
      </c>
      <c r="L32" s="34" t="e">
        <f>E32/K32</f>
        <v>#VALUE!</v>
      </c>
      <c r="M32" s="13" t="str">
        <f>VLOOKUP(Table1[[#This Row],[Name of municipality]],WIP!$E$1:$F$87,2,FALSE)</f>
        <v>LM</v>
      </c>
      <c r="N32" t="e">
        <f>VLOOKUP(Table1[[#This Row],[Name of municipality]],WIP!$H$1:$I$10,2,FALSE)</f>
        <v>#N/A</v>
      </c>
      <c r="O32"/>
      <c r="P32"/>
      <c r="Q32"/>
    </row>
    <row r="33" spans="1:27">
      <c r="A33" t="s">
        <v>118</v>
      </c>
      <c r="B33" s="3" t="s">
        <v>52</v>
      </c>
      <c r="C33" s="3" t="s">
        <v>44</v>
      </c>
      <c r="D33" s="25">
        <v>5900</v>
      </c>
      <c r="E33" s="25">
        <v>5903</v>
      </c>
      <c r="F33" s="59" t="s">
        <v>89</v>
      </c>
      <c r="G33" s="3"/>
      <c r="H33" s="3"/>
      <c r="I33" s="7"/>
      <c r="J33" s="3">
        <v>451</v>
      </c>
      <c r="K33" s="87">
        <v>725</v>
      </c>
      <c r="L33" s="34">
        <f>E33/K33</f>
        <v>8.1420689655172414</v>
      </c>
      <c r="M33" s="13" t="str">
        <f>VLOOKUP(Table1[[#This Row],[Name of municipality]],WIP!$E$1:$F$87,2,FALSE)</f>
        <v>LM</v>
      </c>
      <c r="N33" t="e">
        <f>VLOOKUP(Table1[[#This Row],[Name of municipality]],WIP!$H$1:$I$10,2,FALSE)</f>
        <v>#N/A</v>
      </c>
      <c r="O33"/>
      <c r="P33"/>
      <c r="Q33"/>
    </row>
    <row r="34" spans="1:27">
      <c r="A34" t="s">
        <v>116</v>
      </c>
      <c r="B34" s="3" t="s">
        <v>61</v>
      </c>
      <c r="C34" s="3" t="s">
        <v>29</v>
      </c>
      <c r="D34" s="15">
        <v>6000</v>
      </c>
      <c r="E34" s="15">
        <v>6000</v>
      </c>
      <c r="F34" s="59">
        <f>D34-E34</f>
        <v>0</v>
      </c>
      <c r="G34" s="3"/>
      <c r="H34" s="3"/>
      <c r="I34" s="3"/>
      <c r="J34" s="9">
        <v>2290</v>
      </c>
      <c r="K34" s="3">
        <v>356</v>
      </c>
      <c r="L34" s="34">
        <f>E34/K34</f>
        <v>16.853932584269664</v>
      </c>
      <c r="M34" s="13" t="str">
        <f>VLOOKUP(Table1[[#This Row],[Name of municipality]],WIP!$E$1:$F$87,2,FALSE)</f>
        <v>LM</v>
      </c>
      <c r="N34" t="e">
        <f>VLOOKUP(Table1[[#This Row],[Name of municipality]],WIP!$H$1:$I$10,2,FALSE)</f>
        <v>#N/A</v>
      </c>
      <c r="O34"/>
      <c r="P34"/>
      <c r="Q34"/>
    </row>
    <row r="35" spans="1:27">
      <c r="A35" s="2" t="s">
        <v>115</v>
      </c>
      <c r="B35" s="13" t="s">
        <v>28</v>
      </c>
      <c r="C35" s="3" t="s">
        <v>29</v>
      </c>
      <c r="D35" s="4">
        <v>15000</v>
      </c>
      <c r="E35" s="5">
        <v>14450</v>
      </c>
      <c r="F35" s="59">
        <f>D35-E35</f>
        <v>550</v>
      </c>
      <c r="G35" s="13"/>
      <c r="H35" s="13"/>
      <c r="I35" s="13"/>
      <c r="J35" s="13">
        <v>180</v>
      </c>
      <c r="K35" s="13">
        <v>124</v>
      </c>
      <c r="L35" s="34">
        <f>E35/K35</f>
        <v>116.53225806451613</v>
      </c>
      <c r="M35" s="13" t="str">
        <f>VLOOKUP(Table1[[#This Row],[Name of municipality]],WIP!$E$1:$F$87,2,FALSE)</f>
        <v>Metros</v>
      </c>
      <c r="N35" t="str">
        <f>VLOOKUP(Table1[[#This Row],[Name of municipality]],WIP!$H$1:$I$10,2,FALSE)</f>
        <v>DD</v>
      </c>
      <c r="O35"/>
      <c r="P35"/>
      <c r="Q35"/>
      <c r="X35">
        <v>4864</v>
      </c>
      <c r="Z35">
        <v>180</v>
      </c>
      <c r="AA35">
        <v>124</v>
      </c>
    </row>
    <row r="36" spans="1:27">
      <c r="A36" s="2" t="s">
        <v>115</v>
      </c>
      <c r="B36" s="13" t="s">
        <v>46</v>
      </c>
      <c r="C36" s="3" t="s">
        <v>44</v>
      </c>
      <c r="D36" s="4">
        <v>8000</v>
      </c>
      <c r="E36" s="5">
        <v>5507</v>
      </c>
      <c r="F36" s="59">
        <f>D36-E36</f>
        <v>2493</v>
      </c>
      <c r="G36" s="3"/>
      <c r="H36" s="3"/>
      <c r="I36" s="3"/>
      <c r="J36" s="3">
        <v>447</v>
      </c>
      <c r="K36" s="3">
        <v>792</v>
      </c>
      <c r="L36" s="34">
        <f>E36/K36</f>
        <v>6.9532828282828278</v>
      </c>
      <c r="M36" s="13" t="str">
        <f>VLOOKUP(Table1[[#This Row],[Name of municipality]],WIP!$E$1:$F$87,2,FALSE)</f>
        <v>LM</v>
      </c>
      <c r="N36" t="str">
        <f>VLOOKUP(Table1[[#This Row],[Name of municipality]],WIP!$H$1:$I$10,2,FALSE)</f>
        <v>DD</v>
      </c>
      <c r="O36"/>
      <c r="P36"/>
      <c r="Q36"/>
      <c r="Z36" s="104">
        <v>447</v>
      </c>
      <c r="AA36">
        <v>488</v>
      </c>
    </row>
    <row r="37" spans="1:27">
      <c r="A37" s="2" t="s">
        <v>115</v>
      </c>
      <c r="B37" s="13" t="s">
        <v>12</v>
      </c>
      <c r="C37" s="3" t="s">
        <v>11</v>
      </c>
      <c r="D37" s="4">
        <v>8000</v>
      </c>
      <c r="E37" s="5">
        <v>7923</v>
      </c>
      <c r="F37" s="59">
        <f>D37-E37</f>
        <v>77</v>
      </c>
      <c r="G37" s="3"/>
      <c r="H37" s="3"/>
      <c r="I37" s="3"/>
      <c r="J37" s="3">
        <v>325</v>
      </c>
      <c r="K37" s="3">
        <v>425</v>
      </c>
      <c r="L37" s="34">
        <f>E37/K37</f>
        <v>18.642352941176469</v>
      </c>
      <c r="M37" s="13" t="str">
        <f>VLOOKUP(Table1[[#This Row],[Name of municipality]],WIP!$E$1:$F$87,2,FALSE)</f>
        <v>LM</v>
      </c>
      <c r="N37" t="str">
        <f>VLOOKUP(Table1[[#This Row],[Name of municipality]],WIP!$H$1:$I$10,2,FALSE)</f>
        <v>DD</v>
      </c>
      <c r="O37"/>
      <c r="P37"/>
      <c r="Q37"/>
      <c r="X37">
        <v>2168</v>
      </c>
      <c r="Y37">
        <v>2168</v>
      </c>
      <c r="Z37">
        <v>325</v>
      </c>
      <c r="AA37">
        <v>425</v>
      </c>
    </row>
    <row r="38" spans="1:27">
      <c r="A38" t="s">
        <v>118</v>
      </c>
      <c r="B38" s="3" t="s">
        <v>91</v>
      </c>
      <c r="C38" s="3" t="s">
        <v>35</v>
      </c>
      <c r="D38" s="4">
        <v>2700</v>
      </c>
      <c r="E38" s="25">
        <v>2700</v>
      </c>
      <c r="F38" s="59" t="s">
        <v>89</v>
      </c>
      <c r="G38" s="3"/>
      <c r="H38" s="3"/>
      <c r="I38" s="3"/>
      <c r="J38" s="3">
        <v>249</v>
      </c>
      <c r="K38" s="26"/>
      <c r="L38" s="34" t="e">
        <f>E38/K38</f>
        <v>#DIV/0!</v>
      </c>
      <c r="M38" s="13" t="str">
        <f>VLOOKUP(Table1[[#This Row],[Name of municipality]],WIP!$E$1:$F$87,2,FALSE)</f>
        <v>LM</v>
      </c>
      <c r="N38" t="e">
        <f>VLOOKUP(Table1[[#This Row],[Name of municipality]],WIP!$H$1:$I$10,2,FALSE)</f>
        <v>#N/A</v>
      </c>
      <c r="O38"/>
      <c r="P38"/>
      <c r="Q38"/>
    </row>
    <row r="39" spans="1:27" ht="17">
      <c r="A39" s="43" t="s">
        <v>153</v>
      </c>
      <c r="B39" s="3" t="s">
        <v>126</v>
      </c>
      <c r="C39" s="74" t="s">
        <v>11</v>
      </c>
      <c r="D39" s="62">
        <v>3000</v>
      </c>
      <c r="E39" s="68">
        <v>3000</v>
      </c>
      <c r="F39" s="71">
        <v>0</v>
      </c>
      <c r="G39" s="3"/>
      <c r="H39" s="3"/>
      <c r="I39" s="3"/>
      <c r="J39" s="3"/>
      <c r="K39" s="26"/>
      <c r="L39" s="34" t="e">
        <f>E39/K39</f>
        <v>#DIV/0!</v>
      </c>
      <c r="M39" s="73" t="e">
        <f>VLOOKUP(Table1[[#This Row],[Name of municipality]],WIP!$E$1:$F$87,2,FALSE)</f>
        <v>#N/A</v>
      </c>
      <c r="N39" t="e">
        <f>VLOOKUP(Table1[[#This Row],[Name of municipality]],WIP!$H$1:$I$10,2,FALSE)</f>
        <v>#N/A</v>
      </c>
      <c r="O39"/>
      <c r="P39"/>
      <c r="Q39"/>
    </row>
    <row r="40" spans="1:27">
      <c r="A40" t="s">
        <v>117</v>
      </c>
      <c r="B40" s="3" t="s">
        <v>88</v>
      </c>
      <c r="C40" s="3" t="s">
        <v>15</v>
      </c>
      <c r="D40" s="18">
        <v>5000</v>
      </c>
      <c r="E40" s="21">
        <v>4999</v>
      </c>
      <c r="F40" s="59">
        <f>D40-E40</f>
        <v>1</v>
      </c>
      <c r="G40" s="3"/>
      <c r="H40" s="3"/>
      <c r="I40" s="3"/>
      <c r="J40" s="21">
        <v>480</v>
      </c>
      <c r="K40" s="21">
        <v>480</v>
      </c>
      <c r="L40" s="35">
        <f>E40/K40</f>
        <v>10.414583333333333</v>
      </c>
      <c r="M40" s="13" t="str">
        <f>VLOOKUP(Table1[[#This Row],[Name of municipality]],WIP!$E$1:$F$87,2,FALSE)</f>
        <v>LM</v>
      </c>
      <c r="N40" t="e">
        <f>VLOOKUP(Table1[[#This Row],[Name of municipality]],WIP!$H$1:$I$10,2,FALSE)</f>
        <v>#N/A</v>
      </c>
      <c r="O40"/>
      <c r="P40"/>
      <c r="Q40"/>
    </row>
    <row r="41" spans="1:27">
      <c r="A41" s="43" t="s">
        <v>153</v>
      </c>
      <c r="B41" s="3" t="s">
        <v>88</v>
      </c>
      <c r="C41" s="3" t="s">
        <v>15</v>
      </c>
      <c r="D41" s="81">
        <v>5000</v>
      </c>
      <c r="E41" s="68">
        <v>5000</v>
      </c>
      <c r="F41" s="71">
        <v>0</v>
      </c>
      <c r="G41" s="3"/>
      <c r="H41" s="3"/>
      <c r="I41" s="3"/>
      <c r="J41" s="3"/>
      <c r="K41" s="26"/>
      <c r="L41" s="34" t="e">
        <f>E41/K41</f>
        <v>#DIV/0!</v>
      </c>
      <c r="M41" s="73" t="str">
        <f>VLOOKUP(Table1[[#This Row],[Name of municipality]],WIP!$E$1:$F$87,2,FALSE)</f>
        <v>LM</v>
      </c>
      <c r="N41" t="e">
        <f>VLOOKUP(Table1[[#This Row],[Name of municipality]],WIP!$H$1:$I$10,2,FALSE)</f>
        <v>#N/A</v>
      </c>
      <c r="O41"/>
      <c r="P41"/>
      <c r="Q41"/>
    </row>
    <row r="42" spans="1:27">
      <c r="A42" s="2" t="s">
        <v>115</v>
      </c>
      <c r="B42" s="3" t="s">
        <v>17</v>
      </c>
      <c r="C42" s="3" t="s">
        <v>15</v>
      </c>
      <c r="D42" s="4">
        <v>5000</v>
      </c>
      <c r="E42" s="5">
        <v>0</v>
      </c>
      <c r="F42" s="59">
        <f>D42-E42</f>
        <v>5000</v>
      </c>
      <c r="G42" s="3"/>
      <c r="H42" s="3"/>
      <c r="I42" s="3"/>
      <c r="J42" s="3"/>
      <c r="K42" s="3"/>
      <c r="L42" s="34" t="e">
        <f>E42/K42</f>
        <v>#DIV/0!</v>
      </c>
      <c r="M42" s="13" t="str">
        <f>VLOOKUP(Table1[[#This Row],[Name of municipality]],WIP!$E$1:$F$87,2,FALSE)</f>
        <v>LM</v>
      </c>
      <c r="N42" t="e">
        <f>VLOOKUP(Table1[[#This Row],[Name of municipality]],WIP!$H$1:$I$10,2,FALSE)</f>
        <v>#N/A</v>
      </c>
      <c r="O42"/>
      <c r="P42"/>
      <c r="Q42"/>
    </row>
    <row r="43" spans="1:27">
      <c r="A43" t="s">
        <v>116</v>
      </c>
      <c r="B43" s="3" t="s">
        <v>151</v>
      </c>
      <c r="C43" s="3" t="s">
        <v>11</v>
      </c>
      <c r="D43" s="15">
        <v>6000</v>
      </c>
      <c r="E43" s="15">
        <v>5000</v>
      </c>
      <c r="F43" s="59">
        <f>D43-E43</f>
        <v>1000</v>
      </c>
      <c r="G43" s="3"/>
      <c r="H43" s="3"/>
      <c r="I43" s="3"/>
      <c r="J43" s="9">
        <v>547</v>
      </c>
      <c r="K43" s="3">
        <v>238</v>
      </c>
      <c r="L43" s="34">
        <f>E43/K43</f>
        <v>21.008403361344538</v>
      </c>
      <c r="M43" s="13" t="e">
        <f>VLOOKUP(Table1[[#This Row],[Name of municipality]],WIP!$E$1:$F$87,2,FALSE)</f>
        <v>#N/A</v>
      </c>
      <c r="N43" t="str">
        <f>VLOOKUP(Table1[[#This Row],[Name of municipality]],WIP!$H$1:$I$10,2,FALSE)</f>
        <v>DD</v>
      </c>
      <c r="O43"/>
      <c r="P43"/>
      <c r="Q43"/>
      <c r="X43">
        <v>347</v>
      </c>
      <c r="Y43">
        <v>307</v>
      </c>
    </row>
    <row r="44" spans="1:27">
      <c r="A44" t="s">
        <v>116</v>
      </c>
      <c r="B44" s="3" t="s">
        <v>86</v>
      </c>
      <c r="C44" s="3" t="s">
        <v>15</v>
      </c>
      <c r="D44" s="15">
        <v>10000</v>
      </c>
      <c r="E44" s="15">
        <v>10000</v>
      </c>
      <c r="F44" s="59">
        <f>D44-E44</f>
        <v>0</v>
      </c>
      <c r="G44" s="3"/>
      <c r="H44" s="3"/>
      <c r="I44" s="3"/>
      <c r="J44" s="9">
        <v>596</v>
      </c>
      <c r="K44" s="3">
        <v>300</v>
      </c>
      <c r="L44" s="34">
        <f>E44/K44</f>
        <v>33.333333333333336</v>
      </c>
      <c r="M44" s="13" t="str">
        <f>VLOOKUP(Table1[[#This Row],[Name of municipality]],WIP!$E$1:$F$87,2,FALSE)</f>
        <v>Metros</v>
      </c>
      <c r="N44" t="str">
        <f>VLOOKUP(Table1[[#This Row],[Name of municipality]],WIP!$H$1:$I$10,2,FALSE)</f>
        <v>DD</v>
      </c>
      <c r="O44"/>
      <c r="P44"/>
      <c r="Q44"/>
    </row>
    <row r="45" spans="1:27">
      <c r="A45" t="s">
        <v>116</v>
      </c>
      <c r="B45" s="3" t="s">
        <v>135</v>
      </c>
      <c r="C45" s="3" t="s">
        <v>152</v>
      </c>
      <c r="D45" s="16">
        <v>3000</v>
      </c>
      <c r="E45" s="15">
        <v>2640</v>
      </c>
      <c r="F45" s="59">
        <f>D45-E45</f>
        <v>360</v>
      </c>
      <c r="G45" s="3"/>
      <c r="H45" s="3"/>
      <c r="I45" s="3"/>
      <c r="J45" s="9">
        <v>215</v>
      </c>
      <c r="K45" s="3"/>
      <c r="L45" s="34" t="e">
        <f>E45/K45</f>
        <v>#DIV/0!</v>
      </c>
      <c r="M45" s="13" t="e">
        <f>VLOOKUP(Table1[[#This Row],[Name of municipality]],WIP!$E$1:$F$87,2,FALSE)</f>
        <v>#N/A</v>
      </c>
      <c r="N45" t="str">
        <f>VLOOKUP(Table1[[#This Row],[Name of municipality]],WIP!$H$1:$I$10,2,FALSE)</f>
        <v>DD</v>
      </c>
      <c r="O45"/>
      <c r="P45"/>
      <c r="Q45"/>
    </row>
    <row r="46" spans="1:27">
      <c r="A46" t="s">
        <v>116</v>
      </c>
      <c r="B46" s="3" t="s">
        <v>27</v>
      </c>
      <c r="C46" s="3" t="s">
        <v>24</v>
      </c>
      <c r="D46" s="15">
        <v>14000</v>
      </c>
      <c r="E46" s="15">
        <v>13629</v>
      </c>
      <c r="F46" s="59">
        <f>D46-E46</f>
        <v>371</v>
      </c>
      <c r="G46" s="3"/>
      <c r="H46" s="3"/>
      <c r="I46" s="3"/>
      <c r="J46" s="9">
        <v>6683</v>
      </c>
      <c r="K46" s="3">
        <v>5967</v>
      </c>
      <c r="L46" s="34">
        <f>E46/K46</f>
        <v>2.2840623428858722</v>
      </c>
      <c r="M46" s="13" t="str">
        <f>VLOOKUP(Table1[[#This Row],[Name of municipality]],WIP!$E$1:$F$87,2,FALSE)</f>
        <v>LM</v>
      </c>
      <c r="N46" t="str">
        <f>VLOOKUP(Table1[[#This Row],[Name of municipality]],WIP!$H$1:$I$10,2,FALSE)</f>
        <v>DD</v>
      </c>
      <c r="X46">
        <v>11020</v>
      </c>
      <c r="Y46">
        <v>9918</v>
      </c>
    </row>
    <row r="47" spans="1:27">
      <c r="A47" t="s">
        <v>116</v>
      </c>
      <c r="B47" s="3" t="s">
        <v>51</v>
      </c>
      <c r="C47" s="3" t="s">
        <v>20</v>
      </c>
      <c r="D47" s="15">
        <v>5000</v>
      </c>
      <c r="E47" s="15">
        <v>4500</v>
      </c>
      <c r="F47" s="59">
        <f>D47-E47</f>
        <v>500</v>
      </c>
      <c r="G47" s="3"/>
      <c r="H47" s="3"/>
      <c r="I47" s="3"/>
      <c r="J47" s="9">
        <v>411</v>
      </c>
      <c r="K47" s="3">
        <v>115</v>
      </c>
      <c r="L47" s="34">
        <f>E47/K47</f>
        <v>39.130434782608695</v>
      </c>
      <c r="M47" s="13" t="str">
        <f>VLOOKUP(Table1[[#This Row],[Name of municipality]],WIP!$E$1:$F$87,2,FALSE)</f>
        <v>LM</v>
      </c>
      <c r="N47" t="e">
        <f>VLOOKUP(Table1[[#This Row],[Name of municipality]],WIP!$H$1:$I$10,2,FALSE)</f>
        <v>#N/A</v>
      </c>
      <c r="O47"/>
      <c r="P47"/>
      <c r="Q47"/>
    </row>
    <row r="48" spans="1:27">
      <c r="A48" t="s">
        <v>116</v>
      </c>
      <c r="B48" s="3" t="s">
        <v>63</v>
      </c>
      <c r="C48" s="3" t="s">
        <v>11</v>
      </c>
      <c r="D48" s="15">
        <v>5000</v>
      </c>
      <c r="E48" s="15">
        <v>5000</v>
      </c>
      <c r="F48" s="59">
        <f>D48-E48</f>
        <v>0</v>
      </c>
      <c r="G48" s="3"/>
      <c r="H48" s="3"/>
      <c r="I48" s="3"/>
      <c r="J48" s="9">
        <v>352</v>
      </c>
      <c r="K48" s="3">
        <v>369</v>
      </c>
      <c r="L48" s="34">
        <f>E48/K48</f>
        <v>13.550135501355014</v>
      </c>
      <c r="M48" s="13" t="str">
        <f>VLOOKUP(Table1[[#This Row],[Name of municipality]],WIP!$E$1:$F$87,2,FALSE)</f>
        <v>LM</v>
      </c>
      <c r="N48" t="e">
        <f>VLOOKUP(Table1[[#This Row],[Name of municipality]],WIP!$H$1:$I$10,2,FALSE)</f>
        <v>#N/A</v>
      </c>
      <c r="O48"/>
      <c r="P48"/>
      <c r="Q48"/>
    </row>
    <row r="49" spans="1:25">
      <c r="A49" t="s">
        <v>118</v>
      </c>
      <c r="B49" s="3" t="s">
        <v>63</v>
      </c>
      <c r="C49" s="3" t="s">
        <v>11</v>
      </c>
      <c r="D49" s="25">
        <v>4500</v>
      </c>
      <c r="E49" s="25">
        <v>4500</v>
      </c>
      <c r="F49" s="59" t="s">
        <v>89</v>
      </c>
      <c r="G49" s="3"/>
      <c r="H49" s="3"/>
      <c r="I49" s="3"/>
      <c r="J49" s="3">
        <v>590</v>
      </c>
      <c r="K49" s="26" t="s">
        <v>93</v>
      </c>
      <c r="L49" s="34" t="e">
        <f>E49/K49</f>
        <v>#VALUE!</v>
      </c>
      <c r="M49" s="13" t="str">
        <f>VLOOKUP(Table1[[#This Row],[Name of municipality]],WIP!$E$1:$F$87,2,FALSE)</f>
        <v>LM</v>
      </c>
      <c r="N49" t="e">
        <f>VLOOKUP(Table1[[#This Row],[Name of municipality]],WIP!$H$1:$I$10,2,FALSE)</f>
        <v>#N/A</v>
      </c>
      <c r="O49"/>
      <c r="P49"/>
      <c r="Q49"/>
    </row>
    <row r="50" spans="1:25">
      <c r="A50" t="s">
        <v>117</v>
      </c>
      <c r="B50" s="3" t="s">
        <v>82</v>
      </c>
      <c r="C50" s="3" t="s">
        <v>24</v>
      </c>
      <c r="D50" s="18">
        <v>5000</v>
      </c>
      <c r="E50" s="21">
        <v>5000</v>
      </c>
      <c r="F50" s="59">
        <f>D50-E50</f>
        <v>0</v>
      </c>
      <c r="G50" s="3"/>
      <c r="H50" s="3"/>
      <c r="I50" s="3"/>
      <c r="J50" s="21">
        <v>477</v>
      </c>
      <c r="K50" s="21">
        <v>393</v>
      </c>
      <c r="L50" s="35">
        <f>E50/K50</f>
        <v>12.72264631043257</v>
      </c>
      <c r="M50" s="13" t="str">
        <f>VLOOKUP(Table1[[#This Row],[Name of municipality]],WIP!$E$1:$F$87,2,FALSE)</f>
        <v>LM</v>
      </c>
      <c r="N50" t="e">
        <f>VLOOKUP(Table1[[#This Row],[Name of municipality]],WIP!$H$1:$I$10,2,FALSE)</f>
        <v>#N/A</v>
      </c>
      <c r="O50"/>
      <c r="P50"/>
      <c r="Q50"/>
    </row>
    <row r="51" spans="1:25">
      <c r="A51" t="s">
        <v>118</v>
      </c>
      <c r="B51" s="3" t="s">
        <v>82</v>
      </c>
      <c r="C51" s="3" t="s">
        <v>24</v>
      </c>
      <c r="D51" s="16">
        <v>3600</v>
      </c>
      <c r="E51" s="25">
        <v>3600</v>
      </c>
      <c r="F51" s="59" t="s">
        <v>89</v>
      </c>
      <c r="G51" s="3"/>
      <c r="H51" s="3"/>
      <c r="I51" s="3"/>
      <c r="J51" s="3">
        <v>342</v>
      </c>
      <c r="K51" s="26">
        <v>82</v>
      </c>
      <c r="L51" s="34">
        <f>E51/K51</f>
        <v>43.902439024390247</v>
      </c>
      <c r="M51" s="13" t="str">
        <f>VLOOKUP(Table1[[#This Row],[Name of municipality]],WIP!$E$1:$F$87,2,FALSE)</f>
        <v>LM</v>
      </c>
      <c r="N51" t="e">
        <f>VLOOKUP(Table1[[#This Row],[Name of municipality]],WIP!$H$1:$I$10,2,FALSE)</f>
        <v>#N/A</v>
      </c>
      <c r="O51"/>
      <c r="P51"/>
      <c r="Q51"/>
    </row>
    <row r="52" spans="1:25">
      <c r="A52" t="s">
        <v>118</v>
      </c>
      <c r="B52" s="3" t="s">
        <v>94</v>
      </c>
      <c r="C52" s="3" t="s">
        <v>152</v>
      </c>
      <c r="D52" s="25">
        <v>3600</v>
      </c>
      <c r="E52" s="25">
        <v>252</v>
      </c>
      <c r="F52" s="59" t="s">
        <v>89</v>
      </c>
      <c r="G52" s="3"/>
      <c r="H52" s="3"/>
      <c r="I52" s="3"/>
      <c r="J52" s="3">
        <v>461</v>
      </c>
      <c r="K52" s="6" t="s">
        <v>93</v>
      </c>
      <c r="L52" s="34" t="e">
        <f>E52/K52</f>
        <v>#VALUE!</v>
      </c>
      <c r="M52" s="13" t="str">
        <f>VLOOKUP(Table1[[#This Row],[Name of municipality]],WIP!$E$1:$F$87,2,FALSE)</f>
        <v>LM</v>
      </c>
      <c r="N52" t="e">
        <f>VLOOKUP(Table1[[#This Row],[Name of municipality]],WIP!$H$1:$I$10,2,FALSE)</f>
        <v>#N/A</v>
      </c>
      <c r="O52"/>
      <c r="P52"/>
      <c r="Q52"/>
    </row>
    <row r="53" spans="1:25">
      <c r="A53" t="s">
        <v>118</v>
      </c>
      <c r="B53" s="3" t="s">
        <v>100</v>
      </c>
      <c r="C53" s="3" t="s">
        <v>29</v>
      </c>
      <c r="D53" s="16">
        <v>3600</v>
      </c>
      <c r="E53" s="25">
        <v>3510</v>
      </c>
      <c r="F53" s="59" t="s">
        <v>89</v>
      </c>
      <c r="G53" s="3"/>
      <c r="H53" s="3"/>
      <c r="I53" s="3"/>
      <c r="J53" s="3">
        <v>707</v>
      </c>
      <c r="K53" s="26">
        <v>172</v>
      </c>
      <c r="L53" s="34">
        <f>E53/K53</f>
        <v>20.406976744186046</v>
      </c>
      <c r="M53" s="13" t="str">
        <f>VLOOKUP(Table1[[#This Row],[Name of municipality]],WIP!$E$1:$F$87,2,FALSE)</f>
        <v>LM</v>
      </c>
      <c r="N53" t="e">
        <f>VLOOKUP(Table1[[#This Row],[Name of municipality]],WIP!$H$1:$I$10,2,FALSE)</f>
        <v>#N/A</v>
      </c>
      <c r="O53"/>
      <c r="P53"/>
      <c r="Q53"/>
    </row>
    <row r="54" spans="1:25">
      <c r="A54" t="s">
        <v>118</v>
      </c>
      <c r="B54" s="3" t="s">
        <v>104</v>
      </c>
      <c r="C54" s="3" t="s">
        <v>20</v>
      </c>
      <c r="D54" s="4">
        <v>3600</v>
      </c>
      <c r="E54" s="25">
        <v>3268</v>
      </c>
      <c r="F54" s="59" t="s">
        <v>89</v>
      </c>
      <c r="G54" s="3"/>
      <c r="H54" s="3"/>
      <c r="I54" s="3"/>
      <c r="J54" s="3">
        <v>312</v>
      </c>
      <c r="K54" s="26">
        <v>352</v>
      </c>
      <c r="L54" s="34">
        <f>E54/K54</f>
        <v>9.2840909090909083</v>
      </c>
      <c r="M54" s="13" t="str">
        <f>VLOOKUP(Table1[[#This Row],[Name of municipality]],WIP!$E$1:$F$87,2,FALSE)</f>
        <v>LM</v>
      </c>
      <c r="N54" t="e">
        <f>VLOOKUP(Table1[[#This Row],[Name of municipality]],WIP!$H$1:$I$10,2,FALSE)</f>
        <v>#N/A</v>
      </c>
      <c r="O54"/>
      <c r="P54"/>
      <c r="Q54"/>
    </row>
    <row r="55" spans="1:25">
      <c r="A55" t="s">
        <v>116</v>
      </c>
      <c r="B55" s="3" t="s">
        <v>28</v>
      </c>
      <c r="C55" s="3" t="s">
        <v>29</v>
      </c>
      <c r="D55" s="15">
        <v>14000</v>
      </c>
      <c r="E55" s="15">
        <v>14619</v>
      </c>
      <c r="F55" s="59">
        <f>D55-E55</f>
        <v>-619</v>
      </c>
      <c r="G55" s="3"/>
      <c r="H55" s="3"/>
      <c r="I55" s="3"/>
      <c r="J55" s="9">
        <v>1573</v>
      </c>
      <c r="K55" s="3">
        <v>2603</v>
      </c>
      <c r="L55" s="34">
        <f>E55/K55</f>
        <v>5.6162120630042258</v>
      </c>
      <c r="M55" s="13" t="str">
        <f>VLOOKUP(Table1[[#This Row],[Name of municipality]],WIP!$E$1:$F$87,2,FALSE)</f>
        <v>Metros</v>
      </c>
      <c r="N55" t="str">
        <f>VLOOKUP(Table1[[#This Row],[Name of municipality]],WIP!$H$1:$I$10,2,FALSE)</f>
        <v>DD</v>
      </c>
      <c r="O55"/>
      <c r="P55"/>
      <c r="Q55"/>
      <c r="X55">
        <v>9800</v>
      </c>
      <c r="Y55">
        <v>7310</v>
      </c>
    </row>
    <row r="56" spans="1:25">
      <c r="A56" t="s">
        <v>116</v>
      </c>
      <c r="B56" s="3" t="s">
        <v>12</v>
      </c>
      <c r="C56" s="3" t="s">
        <v>11</v>
      </c>
      <c r="D56" s="15">
        <v>8000</v>
      </c>
      <c r="E56" s="15">
        <v>6880</v>
      </c>
      <c r="F56" s="59">
        <f>D56-E56</f>
        <v>1120</v>
      </c>
      <c r="G56" s="3"/>
      <c r="H56" s="3"/>
      <c r="I56" s="3"/>
      <c r="J56" s="9">
        <v>807</v>
      </c>
      <c r="K56" s="3">
        <v>807</v>
      </c>
      <c r="L56" s="34">
        <f>E56/K56</f>
        <v>8.5254027261462202</v>
      </c>
      <c r="M56" s="13" t="str">
        <f>VLOOKUP(Table1[[#This Row],[Name of municipality]],WIP!$E$1:$F$87,2,FALSE)</f>
        <v>LM</v>
      </c>
      <c r="N56" t="str">
        <f>VLOOKUP(Table1[[#This Row],[Name of municipality]],WIP!$H$1:$I$10,2,FALSE)</f>
        <v>DD</v>
      </c>
      <c r="O56"/>
      <c r="P56"/>
      <c r="Q56"/>
      <c r="X56">
        <v>1766</v>
      </c>
      <c r="Y56">
        <v>1044</v>
      </c>
    </row>
    <row r="57" spans="1:25">
      <c r="A57" t="s">
        <v>116</v>
      </c>
      <c r="B57" s="3" t="s">
        <v>49</v>
      </c>
      <c r="C57" s="3" t="s">
        <v>20</v>
      </c>
      <c r="D57" s="15">
        <v>8000</v>
      </c>
      <c r="E57" s="15">
        <v>1254</v>
      </c>
      <c r="F57" s="59">
        <f>D57-E57</f>
        <v>6746</v>
      </c>
      <c r="G57" s="3"/>
      <c r="H57" s="3"/>
      <c r="I57" s="3"/>
      <c r="J57" s="9">
        <v>812</v>
      </c>
      <c r="K57" s="3">
        <v>405</v>
      </c>
      <c r="L57" s="34">
        <f>E57/K57</f>
        <v>3.0962962962962961</v>
      </c>
      <c r="M57" s="13" t="str">
        <f>VLOOKUP(Table1[[#This Row],[Name of municipality]],WIP!$E$1:$F$87,2,FALSE)</f>
        <v>LM</v>
      </c>
      <c r="N57" t="str">
        <f>VLOOKUP(Table1[[#This Row],[Name of municipality]],WIP!$H$1:$I$10,2,FALSE)</f>
        <v>DD</v>
      </c>
      <c r="O57"/>
      <c r="P57"/>
      <c r="Q57"/>
    </row>
    <row r="58" spans="1:25">
      <c r="A58" t="s">
        <v>118</v>
      </c>
      <c r="B58" s="3" t="s">
        <v>111</v>
      </c>
      <c r="C58" s="3" t="s">
        <v>39</v>
      </c>
      <c r="D58" s="4">
        <v>2700</v>
      </c>
      <c r="E58" s="25">
        <v>1783</v>
      </c>
      <c r="F58" s="59" t="s">
        <v>89</v>
      </c>
      <c r="G58" s="3"/>
      <c r="H58" s="3"/>
      <c r="I58" s="3"/>
      <c r="J58" s="3">
        <v>180</v>
      </c>
      <c r="K58" s="26" t="s">
        <v>93</v>
      </c>
      <c r="L58" s="34" t="e">
        <f>E58/K58</f>
        <v>#VALUE!</v>
      </c>
      <c r="M58" s="13" t="str">
        <f>VLOOKUP(Table1[[#This Row],[Name of municipality]],WIP!$E$1:$F$87,2,FALSE)</f>
        <v>LM</v>
      </c>
      <c r="N58" t="e">
        <f>VLOOKUP(Table1[[#This Row],[Name of municipality]],WIP!$H$1:$I$10,2,FALSE)</f>
        <v>#N/A</v>
      </c>
      <c r="O58"/>
      <c r="P58"/>
      <c r="Q58"/>
    </row>
    <row r="59" spans="1:25">
      <c r="A59" t="s">
        <v>117</v>
      </c>
      <c r="B59" s="3" t="s">
        <v>111</v>
      </c>
      <c r="C59" s="3" t="s">
        <v>39</v>
      </c>
      <c r="D59" s="18">
        <v>6000</v>
      </c>
      <c r="E59" s="21">
        <v>5213</v>
      </c>
      <c r="F59" s="59">
        <f>D59-E59</f>
        <v>787</v>
      </c>
      <c r="G59" s="3"/>
      <c r="H59" s="3"/>
      <c r="I59" s="3"/>
      <c r="J59" s="21">
        <v>417</v>
      </c>
      <c r="K59" s="21">
        <v>414</v>
      </c>
      <c r="L59" s="35">
        <f>E59/K59</f>
        <v>12.591787439613526</v>
      </c>
      <c r="M59" s="13" t="str">
        <f>VLOOKUP(Table1[[#This Row],[Name of municipality]],WIP!$E$1:$F$87,2,FALSE)</f>
        <v>LM</v>
      </c>
      <c r="N59" t="e">
        <f>VLOOKUP(Table1[[#This Row],[Name of municipality]],WIP!$H$1:$I$10,2,FALSE)</f>
        <v>#N/A</v>
      </c>
      <c r="O59"/>
      <c r="P59"/>
      <c r="Q59"/>
    </row>
    <row r="60" spans="1:25">
      <c r="A60" s="2" t="s">
        <v>115</v>
      </c>
      <c r="B60" s="3" t="s">
        <v>111</v>
      </c>
      <c r="C60" s="3" t="s">
        <v>24</v>
      </c>
      <c r="D60" s="4">
        <v>6000</v>
      </c>
      <c r="E60" s="5">
        <v>6000</v>
      </c>
      <c r="F60" s="59">
        <f>D60-E60</f>
        <v>0</v>
      </c>
      <c r="G60" s="3"/>
      <c r="H60" s="3"/>
      <c r="I60" s="3"/>
      <c r="J60" s="3">
        <v>191</v>
      </c>
      <c r="K60" s="3">
        <v>350</v>
      </c>
      <c r="L60" s="34">
        <f>E60/K60</f>
        <v>17.142857142857142</v>
      </c>
      <c r="M60" s="13" t="str">
        <f>VLOOKUP(Table1[[#This Row],[Name of municipality]],WIP!$E$1:$F$87,2,FALSE)</f>
        <v>LM</v>
      </c>
      <c r="N60" t="e">
        <f>VLOOKUP(Table1[[#This Row],[Name of municipality]],WIP!$H$1:$I$10,2,FALSE)</f>
        <v>#N/A</v>
      </c>
      <c r="O60"/>
      <c r="P60"/>
      <c r="Q60"/>
    </row>
    <row r="61" spans="1:25">
      <c r="A61" t="s">
        <v>117</v>
      </c>
      <c r="B61" s="3" t="s">
        <v>111</v>
      </c>
      <c r="C61" s="3" t="s">
        <v>24</v>
      </c>
      <c r="D61" s="18">
        <v>7000</v>
      </c>
      <c r="E61" s="21">
        <v>6883</v>
      </c>
      <c r="F61" s="59">
        <f>D61-E61</f>
        <v>117</v>
      </c>
      <c r="G61" s="3"/>
      <c r="H61" s="3"/>
      <c r="I61" s="3"/>
      <c r="J61" s="21">
        <v>470</v>
      </c>
      <c r="K61" s="21">
        <v>467</v>
      </c>
      <c r="L61" s="35">
        <f>E61/K61</f>
        <v>14.738758029978587</v>
      </c>
      <c r="M61" s="13" t="str">
        <f>VLOOKUP(Table1[[#This Row],[Name of municipality]],WIP!$E$1:$F$87,2,FALSE)</f>
        <v>LM</v>
      </c>
      <c r="N61" t="e">
        <f>VLOOKUP(Table1[[#This Row],[Name of municipality]],WIP!$H$1:$I$10,2,FALSE)</f>
        <v>#N/A</v>
      </c>
      <c r="O61"/>
      <c r="P61"/>
      <c r="Q61"/>
    </row>
    <row r="62" spans="1:25">
      <c r="A62" t="s">
        <v>117</v>
      </c>
      <c r="B62" s="3" t="s">
        <v>70</v>
      </c>
      <c r="C62" s="3" t="s">
        <v>152</v>
      </c>
      <c r="D62" s="18">
        <v>5000</v>
      </c>
      <c r="E62" s="19">
        <v>5000</v>
      </c>
      <c r="F62" s="59">
        <f>D62-E62</f>
        <v>0</v>
      </c>
      <c r="G62" s="3"/>
      <c r="H62" s="3"/>
      <c r="I62" s="3"/>
      <c r="J62" s="21">
        <v>362</v>
      </c>
      <c r="K62" s="21">
        <v>395</v>
      </c>
      <c r="L62" s="35">
        <f>E62/K62</f>
        <v>12.658227848101266</v>
      </c>
      <c r="M62" s="13" t="str">
        <f>VLOOKUP(Table1[[#This Row],[Name of municipality]],WIP!$E$1:$F$87,2,FALSE)</f>
        <v>LM</v>
      </c>
      <c r="N62" t="e">
        <f>VLOOKUP(Table1[[#This Row],[Name of municipality]],WIP!$H$1:$I$10,2,FALSE)</f>
        <v>#N/A</v>
      </c>
      <c r="O62"/>
      <c r="P62"/>
      <c r="Q62"/>
    </row>
    <row r="63" spans="1:25">
      <c r="A63" t="s">
        <v>118</v>
      </c>
      <c r="B63" s="3" t="s">
        <v>70</v>
      </c>
      <c r="C63" s="3" t="s">
        <v>152</v>
      </c>
      <c r="D63" s="25">
        <v>4500</v>
      </c>
      <c r="E63" s="25">
        <v>5118</v>
      </c>
      <c r="F63" s="59" t="s">
        <v>89</v>
      </c>
      <c r="G63" s="3"/>
      <c r="H63" s="3"/>
      <c r="I63" s="3"/>
      <c r="J63" s="3">
        <v>461</v>
      </c>
      <c r="K63" s="26">
        <v>494</v>
      </c>
      <c r="L63" s="34">
        <f>E63/K63</f>
        <v>10.360323886639677</v>
      </c>
      <c r="M63" s="13" t="str">
        <f>VLOOKUP(Table1[[#This Row],[Name of municipality]],WIP!$E$1:$F$87,2,FALSE)</f>
        <v>LM</v>
      </c>
      <c r="N63" t="e">
        <f>VLOOKUP(Table1[[#This Row],[Name of municipality]],WIP!$H$1:$I$10,2,FALSE)</f>
        <v>#N/A</v>
      </c>
      <c r="O63"/>
      <c r="P63"/>
      <c r="Q63"/>
    </row>
    <row r="64" spans="1:25">
      <c r="A64" s="2" t="s">
        <v>115</v>
      </c>
      <c r="B64" s="3" t="s">
        <v>14</v>
      </c>
      <c r="C64" s="3" t="s">
        <v>15</v>
      </c>
      <c r="D64" s="4">
        <v>7000</v>
      </c>
      <c r="E64" s="5">
        <v>4880</v>
      </c>
      <c r="F64" s="59">
        <f>D64-E64</f>
        <v>2120</v>
      </c>
      <c r="G64" s="3"/>
      <c r="H64" s="3"/>
      <c r="I64" s="3"/>
      <c r="J64" s="3">
        <v>420</v>
      </c>
      <c r="K64" s="3">
        <v>492</v>
      </c>
      <c r="L64" s="34">
        <f>E64/K64</f>
        <v>9.9186991869918693</v>
      </c>
      <c r="M64" s="13" t="str">
        <f>VLOOKUP(Table1[[#This Row],[Name of municipality]],WIP!$E$1:$F$87,2,FALSE)</f>
        <v>LM</v>
      </c>
      <c r="N64" t="e">
        <f>VLOOKUP(Table1[[#This Row],[Name of municipality]],WIP!$H$1:$I$10,2,FALSE)</f>
        <v>#N/A</v>
      </c>
      <c r="O64"/>
      <c r="P64"/>
      <c r="Q64"/>
    </row>
    <row r="65" spans="1:17">
      <c r="A65" t="s">
        <v>116</v>
      </c>
      <c r="B65" s="11" t="s">
        <v>14</v>
      </c>
      <c r="C65" s="3" t="s">
        <v>15</v>
      </c>
      <c r="D65" s="79">
        <v>7000</v>
      </c>
      <c r="E65" s="79">
        <v>8085</v>
      </c>
      <c r="F65" s="60">
        <f>D65-E65</f>
        <v>-1085</v>
      </c>
      <c r="G65" s="11"/>
      <c r="H65" s="11"/>
      <c r="I65" s="11"/>
      <c r="J65" s="17">
        <v>637</v>
      </c>
      <c r="K65" s="11">
        <v>629</v>
      </c>
      <c r="L65" s="34">
        <f>E65/K65</f>
        <v>12.853736089030207</v>
      </c>
      <c r="M65" s="13" t="str">
        <f>VLOOKUP(Table1[[#This Row],[Name of municipality]],WIP!$E$1:$F$87,2,FALSE)</f>
        <v>LM</v>
      </c>
      <c r="N65" t="e">
        <f>VLOOKUP(Table1[[#This Row],[Name of municipality]],WIP!$H$1:$I$10,2,FALSE)</f>
        <v>#N/A</v>
      </c>
      <c r="O65"/>
      <c r="P65"/>
      <c r="Q65"/>
    </row>
    <row r="66" spans="1:17">
      <c r="A66" t="s">
        <v>117</v>
      </c>
      <c r="B66" s="3" t="s">
        <v>14</v>
      </c>
      <c r="C66" s="3" t="s">
        <v>15</v>
      </c>
      <c r="D66" s="18">
        <v>7000</v>
      </c>
      <c r="E66" s="21">
        <v>7000</v>
      </c>
      <c r="F66" s="59">
        <f>D66-E66</f>
        <v>0</v>
      </c>
      <c r="G66" s="3"/>
      <c r="H66" s="3"/>
      <c r="I66" s="7"/>
      <c r="J66" s="21">
        <v>485</v>
      </c>
      <c r="K66" s="14">
        <v>293</v>
      </c>
      <c r="L66" s="35">
        <f>E66/K66</f>
        <v>23.890784982935152</v>
      </c>
      <c r="M66" s="13" t="str">
        <f>VLOOKUP(Table1[[#This Row],[Name of municipality]],WIP!$E$1:$F$87,2,FALSE)</f>
        <v>LM</v>
      </c>
      <c r="N66" t="e">
        <f>VLOOKUP(Table1[[#This Row],[Name of municipality]],WIP!$H$1:$I$10,2,FALSE)</f>
        <v>#N/A</v>
      </c>
      <c r="O66"/>
      <c r="P66"/>
      <c r="Q66"/>
    </row>
    <row r="67" spans="1:17">
      <c r="A67" t="s">
        <v>118</v>
      </c>
      <c r="B67" s="3" t="s">
        <v>14</v>
      </c>
      <c r="C67" s="3" t="s">
        <v>15</v>
      </c>
      <c r="D67" s="27">
        <v>4500</v>
      </c>
      <c r="E67" s="25">
        <v>2708</v>
      </c>
      <c r="F67" s="59" t="s">
        <v>89</v>
      </c>
      <c r="G67" s="3"/>
      <c r="H67" s="3"/>
      <c r="I67" s="7"/>
      <c r="J67" s="3">
        <v>564</v>
      </c>
      <c r="K67" s="87" t="s">
        <v>93</v>
      </c>
      <c r="L67" s="34" t="e">
        <f>E67/K67</f>
        <v>#VALUE!</v>
      </c>
      <c r="M67" s="13" t="str">
        <f>VLOOKUP(Table1[[#This Row],[Name of municipality]],WIP!$E$1:$F$87,2,FALSE)</f>
        <v>LM</v>
      </c>
      <c r="N67" t="e">
        <f>VLOOKUP(Table1[[#This Row],[Name of municipality]],WIP!$H$1:$I$10,2,FALSE)</f>
        <v>#N/A</v>
      </c>
      <c r="O67"/>
      <c r="P67"/>
      <c r="Q67"/>
    </row>
    <row r="68" spans="1:17">
      <c r="A68" s="2" t="s">
        <v>115</v>
      </c>
      <c r="B68" s="3" t="s">
        <v>37</v>
      </c>
      <c r="C68" s="3" t="s">
        <v>35</v>
      </c>
      <c r="D68" s="4">
        <v>4000</v>
      </c>
      <c r="E68" s="5">
        <v>0</v>
      </c>
      <c r="F68" s="59">
        <f>D68-E68</f>
        <v>4000</v>
      </c>
      <c r="G68" s="3"/>
      <c r="H68" s="3"/>
      <c r="I68" s="7"/>
      <c r="J68" s="3"/>
      <c r="K68" s="36"/>
      <c r="L68" s="34" t="e">
        <f>E68/K68</f>
        <v>#DIV/0!</v>
      </c>
      <c r="M68" s="13" t="str">
        <f>VLOOKUP(Table1[[#This Row],[Name of municipality]],WIP!$E$1:$F$87,2,FALSE)</f>
        <v>LM</v>
      </c>
      <c r="N68" t="e">
        <f>VLOOKUP(Table1[[#This Row],[Name of municipality]],WIP!$H$1:$I$10,2,FALSE)</f>
        <v>#N/A</v>
      </c>
      <c r="O68"/>
      <c r="P68"/>
      <c r="Q68"/>
    </row>
    <row r="69" spans="1:17">
      <c r="A69" t="s">
        <v>116</v>
      </c>
      <c r="B69" s="3" t="s">
        <v>37</v>
      </c>
      <c r="C69" s="3" t="s">
        <v>35</v>
      </c>
      <c r="D69" s="16">
        <v>6000</v>
      </c>
      <c r="E69" s="15">
        <v>6000</v>
      </c>
      <c r="F69" s="59">
        <f>D69-E69</f>
        <v>0</v>
      </c>
      <c r="G69" s="3"/>
      <c r="H69" s="3"/>
      <c r="I69" s="7"/>
      <c r="J69" s="9">
        <v>420</v>
      </c>
      <c r="K69" s="36">
        <v>217</v>
      </c>
      <c r="L69" s="34">
        <f>E69/K69</f>
        <v>27.649769585253456</v>
      </c>
      <c r="M69" s="13" t="str">
        <f>VLOOKUP(Table1[[#This Row],[Name of municipality]],WIP!$E$1:$F$87,2,FALSE)</f>
        <v>LM</v>
      </c>
      <c r="N69" t="e">
        <f>VLOOKUP(Table1[[#This Row],[Name of municipality]],WIP!$H$1:$I$10,2,FALSE)</f>
        <v>#N/A</v>
      </c>
      <c r="O69"/>
      <c r="P69"/>
      <c r="Q69"/>
    </row>
    <row r="70" spans="1:17">
      <c r="A70" t="s">
        <v>118</v>
      </c>
      <c r="B70" s="3" t="s">
        <v>105</v>
      </c>
      <c r="C70" s="3" t="s">
        <v>20</v>
      </c>
      <c r="D70" s="15">
        <v>3600</v>
      </c>
      <c r="E70" s="25">
        <v>3600</v>
      </c>
      <c r="F70" s="59" t="s">
        <v>89</v>
      </c>
      <c r="G70" s="3"/>
      <c r="H70" s="3"/>
      <c r="I70" s="3"/>
      <c r="J70" s="13">
        <v>360</v>
      </c>
      <c r="K70" s="26">
        <v>350</v>
      </c>
      <c r="L70" s="34">
        <f>E70/K70</f>
        <v>10.285714285714286</v>
      </c>
      <c r="M70" s="13" t="str">
        <f>VLOOKUP(Table1[[#This Row],[Name of municipality]],WIP!$E$1:$F$87,2,FALSE)</f>
        <v>LM</v>
      </c>
      <c r="N70" t="e">
        <f>VLOOKUP(Table1[[#This Row],[Name of municipality]],WIP!$H$1:$I$10,2,FALSE)</f>
        <v>#N/A</v>
      </c>
      <c r="O70"/>
      <c r="P70"/>
      <c r="Q70"/>
    </row>
    <row r="71" spans="1:17">
      <c r="A71" t="s">
        <v>117</v>
      </c>
      <c r="B71" s="3" t="s">
        <v>105</v>
      </c>
      <c r="C71" s="3" t="s">
        <v>20</v>
      </c>
      <c r="D71" s="18">
        <v>5000</v>
      </c>
      <c r="E71" s="21">
        <v>4999</v>
      </c>
      <c r="F71" s="59">
        <f>D71-E71</f>
        <v>1</v>
      </c>
      <c r="G71" s="3"/>
      <c r="H71" s="3"/>
      <c r="I71" s="3"/>
      <c r="J71" s="21">
        <v>486</v>
      </c>
      <c r="K71" s="21">
        <v>417</v>
      </c>
      <c r="L71" s="35">
        <f>E71/K71</f>
        <v>11.988009592326138</v>
      </c>
      <c r="M71" s="13" t="str">
        <f>VLOOKUP(Table1[[#This Row],[Name of municipality]],WIP!$E$1:$F$87,2,FALSE)</f>
        <v>LM</v>
      </c>
      <c r="N71" t="e">
        <f>VLOOKUP(Table1[[#This Row],[Name of municipality]],WIP!$H$1:$I$10,2,FALSE)</f>
        <v>#N/A</v>
      </c>
      <c r="O71"/>
      <c r="P71"/>
      <c r="Q71"/>
    </row>
    <row r="72" spans="1:17">
      <c r="A72" s="43" t="s">
        <v>153</v>
      </c>
      <c r="B72" s="3" t="s">
        <v>130</v>
      </c>
      <c r="C72" s="3" t="s">
        <v>20</v>
      </c>
      <c r="D72" s="62">
        <v>5000</v>
      </c>
      <c r="E72" s="68">
        <v>7000</v>
      </c>
      <c r="F72" s="71">
        <v>0</v>
      </c>
      <c r="G72" s="3"/>
      <c r="H72" s="3"/>
      <c r="I72" s="3"/>
      <c r="J72" s="3"/>
      <c r="K72" s="26"/>
      <c r="L72" s="34" t="e">
        <f>E72/K72</f>
        <v>#DIV/0!</v>
      </c>
      <c r="M72" s="73" t="e">
        <f>VLOOKUP(Table1[[#This Row],[Name of municipality]],WIP!$E$1:$F$87,2,FALSE)</f>
        <v>#N/A</v>
      </c>
      <c r="N72" t="e">
        <f>VLOOKUP(Table1[[#This Row],[Name of municipality]],WIP!$H$1:$I$10,2,FALSE)</f>
        <v>#N/A</v>
      </c>
      <c r="O72"/>
      <c r="P72"/>
      <c r="Q72"/>
    </row>
    <row r="73" spans="1:17">
      <c r="A73" s="2" t="s">
        <v>115</v>
      </c>
      <c r="B73" s="3" t="s">
        <v>33</v>
      </c>
      <c r="C73" s="3" t="s">
        <v>29</v>
      </c>
      <c r="D73" s="4">
        <v>8000</v>
      </c>
      <c r="E73" s="5">
        <v>6032</v>
      </c>
      <c r="F73" s="59">
        <f>D73-E73</f>
        <v>1968</v>
      </c>
      <c r="G73" s="3"/>
      <c r="H73" s="3"/>
      <c r="I73" s="3"/>
      <c r="J73" s="3">
        <v>503</v>
      </c>
      <c r="K73" s="3">
        <v>424</v>
      </c>
      <c r="L73" s="34">
        <f>E73/K73</f>
        <v>14.226415094339623</v>
      </c>
      <c r="M73" s="13" t="str">
        <f>VLOOKUP(Table1[[#This Row],[Name of municipality]],WIP!$E$1:$F$87,2,FALSE)</f>
        <v>LM</v>
      </c>
      <c r="N73" t="e">
        <f>VLOOKUP(Table1[[#This Row],[Name of municipality]],WIP!$H$1:$I$10,2,FALSE)</f>
        <v>#N/A</v>
      </c>
      <c r="O73"/>
      <c r="P73"/>
      <c r="Q73"/>
    </row>
    <row r="74" spans="1:17">
      <c r="A74" t="s">
        <v>117</v>
      </c>
      <c r="B74" s="3" t="s">
        <v>33</v>
      </c>
      <c r="C74" s="3" t="s">
        <v>29</v>
      </c>
      <c r="D74" s="22">
        <v>7000</v>
      </c>
      <c r="E74" s="19">
        <v>7000</v>
      </c>
      <c r="F74" s="59">
        <f>D74-E74</f>
        <v>0</v>
      </c>
      <c r="G74" s="3"/>
      <c r="H74" s="3"/>
      <c r="I74" s="3"/>
      <c r="J74" s="21">
        <v>409</v>
      </c>
      <c r="K74" s="21">
        <v>101</v>
      </c>
      <c r="L74" s="35">
        <f>E74/K74</f>
        <v>69.306930693069305</v>
      </c>
      <c r="M74" s="13" t="str">
        <f>VLOOKUP(Table1[[#This Row],[Name of municipality]],WIP!$E$1:$F$87,2,FALSE)</f>
        <v>LM</v>
      </c>
      <c r="N74" t="e">
        <f>VLOOKUP(Table1[[#This Row],[Name of municipality]],WIP!$H$1:$I$10,2,FALSE)</f>
        <v>#N/A</v>
      </c>
      <c r="O74"/>
      <c r="P74"/>
      <c r="Q74"/>
    </row>
    <row r="75" spans="1:17">
      <c r="A75" s="43" t="s">
        <v>153</v>
      </c>
      <c r="B75" s="3" t="s">
        <v>33</v>
      </c>
      <c r="C75" s="3" t="s">
        <v>29</v>
      </c>
      <c r="D75" s="62">
        <v>5000</v>
      </c>
      <c r="E75" s="68">
        <v>3770</v>
      </c>
      <c r="F75" s="71">
        <v>4230</v>
      </c>
      <c r="G75" s="3"/>
      <c r="H75" s="3"/>
      <c r="I75" s="3"/>
      <c r="J75" s="3"/>
      <c r="K75" s="26"/>
      <c r="L75" s="34" t="e">
        <f>E75/K75</f>
        <v>#DIV/0!</v>
      </c>
      <c r="M75" s="73" t="str">
        <f>VLOOKUP(Table1[[#This Row],[Name of municipality]],WIP!$E$1:$F$87,2,FALSE)</f>
        <v>LM</v>
      </c>
      <c r="N75" t="e">
        <f>VLOOKUP(Table1[[#This Row],[Name of municipality]],WIP!$H$1:$I$10,2,FALSE)</f>
        <v>#N/A</v>
      </c>
      <c r="O75"/>
      <c r="P75"/>
      <c r="Q75"/>
    </row>
    <row r="76" spans="1:17">
      <c r="A76" t="s">
        <v>118</v>
      </c>
      <c r="B76" s="3" t="s">
        <v>114</v>
      </c>
      <c r="C76" s="3" t="s">
        <v>15</v>
      </c>
      <c r="D76" s="27">
        <v>3600</v>
      </c>
      <c r="E76" s="25">
        <v>3486</v>
      </c>
      <c r="F76" s="59" t="s">
        <v>89</v>
      </c>
      <c r="G76" s="3"/>
      <c r="H76" s="3"/>
      <c r="I76" s="3"/>
      <c r="J76" s="3">
        <v>262</v>
      </c>
      <c r="K76" s="26">
        <v>294</v>
      </c>
      <c r="L76" s="34">
        <f>E76/K76</f>
        <v>11.857142857142858</v>
      </c>
      <c r="M76" s="13" t="str">
        <f>VLOOKUP(Table1[[#This Row],[Name of municipality]],WIP!$E$1:$F$87,2,FALSE)</f>
        <v>LM</v>
      </c>
      <c r="N76" t="e">
        <f>VLOOKUP(Table1[[#This Row],[Name of municipality]],WIP!$H$1:$I$10,2,FALSE)</f>
        <v>#N/A</v>
      </c>
      <c r="O76"/>
      <c r="P76"/>
      <c r="Q76"/>
    </row>
    <row r="77" spans="1:17">
      <c r="A77" s="2" t="s">
        <v>115</v>
      </c>
      <c r="B77" s="3" t="s">
        <v>32</v>
      </c>
      <c r="C77" s="3" t="s">
        <v>29</v>
      </c>
      <c r="D77" s="4">
        <v>6000</v>
      </c>
      <c r="E77" s="5">
        <v>4201</v>
      </c>
      <c r="F77" s="59">
        <f>D77-E77</f>
        <v>1799</v>
      </c>
      <c r="G77" s="3"/>
      <c r="H77" s="3"/>
      <c r="I77" s="3"/>
      <c r="J77" s="3">
        <v>273</v>
      </c>
      <c r="K77" s="3">
        <v>186</v>
      </c>
      <c r="L77" s="34">
        <f>E77/K77</f>
        <v>22.586021505376344</v>
      </c>
      <c r="M77" s="13" t="str">
        <f>VLOOKUP(Table1[[#This Row],[Name of municipality]],WIP!$E$1:$F$87,2,FALSE)</f>
        <v>LM</v>
      </c>
      <c r="N77" t="e">
        <f>VLOOKUP(Table1[[#This Row],[Name of municipality]],WIP!$H$1:$I$10,2,FALSE)</f>
        <v>#N/A</v>
      </c>
      <c r="O77"/>
      <c r="P77"/>
      <c r="Q77"/>
    </row>
    <row r="78" spans="1:17">
      <c r="A78" t="s">
        <v>117</v>
      </c>
      <c r="B78" s="3" t="s">
        <v>32</v>
      </c>
      <c r="C78" s="3" t="s">
        <v>29</v>
      </c>
      <c r="D78" s="22">
        <v>8000</v>
      </c>
      <c r="E78" s="9">
        <v>61</v>
      </c>
      <c r="F78" s="59">
        <f>D78-E78</f>
        <v>7939</v>
      </c>
      <c r="G78" s="3"/>
      <c r="H78" s="3"/>
      <c r="I78" s="3"/>
      <c r="J78" s="9">
        <v>2594</v>
      </c>
      <c r="K78" s="3"/>
      <c r="L78" s="35" t="e">
        <f>E78/K78</f>
        <v>#DIV/0!</v>
      </c>
      <c r="M78" s="13" t="str">
        <f>VLOOKUP(Table1[[#This Row],[Name of municipality]],WIP!$E$1:$F$87,2,FALSE)</f>
        <v>LM</v>
      </c>
      <c r="N78" t="e">
        <f>VLOOKUP(Table1[[#This Row],[Name of municipality]],WIP!$H$1:$I$10,2,FALSE)</f>
        <v>#N/A</v>
      </c>
      <c r="O78"/>
      <c r="P78"/>
      <c r="Q78"/>
    </row>
    <row r="79" spans="1:17">
      <c r="A79" t="s">
        <v>118</v>
      </c>
      <c r="B79" s="3" t="s">
        <v>102</v>
      </c>
      <c r="C79" s="3" t="s">
        <v>29</v>
      </c>
      <c r="D79" s="25">
        <v>700</v>
      </c>
      <c r="E79" s="25">
        <v>0</v>
      </c>
      <c r="F79" s="59" t="s">
        <v>89</v>
      </c>
      <c r="G79" s="3"/>
      <c r="H79" s="3"/>
      <c r="I79" s="3"/>
      <c r="J79" s="3">
        <v>241</v>
      </c>
      <c r="K79" s="6" t="s">
        <v>93</v>
      </c>
      <c r="L79" s="34" t="e">
        <f>E79/K79</f>
        <v>#VALUE!</v>
      </c>
      <c r="M79" s="13" t="str">
        <f>VLOOKUP(Table1[[#This Row],[Name of municipality]],WIP!$E$1:$F$87,2,FALSE)</f>
        <v>LM</v>
      </c>
      <c r="N79" t="e">
        <f>VLOOKUP(Table1[[#This Row],[Name of municipality]],WIP!$H$1:$I$10,2,FALSE)</f>
        <v>#N/A</v>
      </c>
      <c r="O79"/>
      <c r="P79"/>
      <c r="Q79"/>
    </row>
    <row r="80" spans="1:17">
      <c r="A80" t="s">
        <v>116</v>
      </c>
      <c r="B80" s="3" t="s">
        <v>102</v>
      </c>
      <c r="C80" s="3" t="s">
        <v>29</v>
      </c>
      <c r="D80" s="15">
        <v>7000</v>
      </c>
      <c r="E80" s="15">
        <v>7000</v>
      </c>
      <c r="F80" s="59">
        <f>D80-E80</f>
        <v>0</v>
      </c>
      <c r="G80" s="3"/>
      <c r="H80" s="3"/>
      <c r="I80" s="3"/>
      <c r="J80" s="9">
        <v>1746</v>
      </c>
      <c r="K80" s="3">
        <v>244</v>
      </c>
      <c r="L80" s="34">
        <f>E80/K80</f>
        <v>28.688524590163933</v>
      </c>
      <c r="M80" s="13" t="str">
        <f>VLOOKUP(Table1[[#This Row],[Name of municipality]],WIP!$E$1:$F$87,2,FALSE)</f>
        <v>LM</v>
      </c>
      <c r="N80" t="e">
        <f>VLOOKUP(Table1[[#This Row],[Name of municipality]],WIP!$H$1:$I$10,2,FALSE)</f>
        <v>#N/A</v>
      </c>
      <c r="O80"/>
      <c r="P80"/>
      <c r="Q80"/>
    </row>
    <row r="81" spans="1:25">
      <c r="A81" t="s">
        <v>117</v>
      </c>
      <c r="B81" s="3" t="s">
        <v>151</v>
      </c>
      <c r="C81" s="3" t="s">
        <v>11</v>
      </c>
      <c r="D81" s="18">
        <v>6000</v>
      </c>
      <c r="E81" s="9" t="s">
        <v>77</v>
      </c>
      <c r="F81" s="59">
        <v>795</v>
      </c>
      <c r="G81" s="3"/>
      <c r="H81" s="3"/>
      <c r="I81" s="3"/>
      <c r="J81" s="21">
        <v>396</v>
      </c>
      <c r="K81" s="21">
        <v>401</v>
      </c>
      <c r="L81" s="35" t="e">
        <f>E81/K81</f>
        <v>#VALUE!</v>
      </c>
      <c r="M81" s="13" t="e">
        <f>VLOOKUP(Table1[[#This Row],[Name of municipality]],WIP!$E$1:$F$87,2,FALSE)</f>
        <v>#N/A</v>
      </c>
      <c r="N81" t="str">
        <f>VLOOKUP(Table1[[#This Row],[Name of municipality]],WIP!$H$1:$I$10,2,FALSE)</f>
        <v>DD</v>
      </c>
      <c r="O81"/>
      <c r="P81"/>
      <c r="Q81"/>
      <c r="X81">
        <v>376</v>
      </c>
      <c r="Y81">
        <v>212</v>
      </c>
    </row>
    <row r="82" spans="1:25">
      <c r="A82" t="s">
        <v>117</v>
      </c>
      <c r="B82" s="3" t="s">
        <v>86</v>
      </c>
      <c r="C82" s="3" t="s">
        <v>15</v>
      </c>
      <c r="D82" s="18">
        <v>11065</v>
      </c>
      <c r="E82" s="21">
        <v>11064</v>
      </c>
      <c r="F82" s="59">
        <f>D82-E82</f>
        <v>1</v>
      </c>
      <c r="G82" s="3"/>
      <c r="H82" s="3"/>
      <c r="I82" s="3"/>
      <c r="J82" s="9">
        <v>1003</v>
      </c>
      <c r="K82" s="21">
        <v>667</v>
      </c>
      <c r="L82" s="35">
        <f>E82/K82</f>
        <v>16.587706146926536</v>
      </c>
      <c r="M82" s="13" t="str">
        <f>VLOOKUP(Table1[[#This Row],[Name of municipality]],WIP!$E$1:$F$87,2,FALSE)</f>
        <v>Metros</v>
      </c>
      <c r="N82" t="str">
        <f>VLOOKUP(Table1[[#This Row],[Name of municipality]],WIP!$H$1:$I$10,2,FALSE)</f>
        <v>DD</v>
      </c>
      <c r="O82"/>
      <c r="P82"/>
      <c r="Q82"/>
      <c r="T82" s="96"/>
      <c r="U82" s="96"/>
      <c r="V82" s="96"/>
      <c r="W82" s="96"/>
      <c r="X82">
        <v>4303</v>
      </c>
      <c r="Y82">
        <v>602</v>
      </c>
    </row>
    <row r="83" spans="1:25">
      <c r="A83" t="s">
        <v>117</v>
      </c>
      <c r="B83" s="3" t="s">
        <v>46</v>
      </c>
      <c r="C83" s="3" t="s">
        <v>44</v>
      </c>
      <c r="D83" s="18">
        <v>6000</v>
      </c>
      <c r="E83" s="21">
        <v>3928</v>
      </c>
      <c r="F83" s="59">
        <f>D83-E83</f>
        <v>2072</v>
      </c>
      <c r="G83" s="3"/>
      <c r="H83" s="3"/>
      <c r="I83" s="3"/>
      <c r="J83" s="21">
        <v>812</v>
      </c>
      <c r="K83" s="9">
        <v>1098</v>
      </c>
      <c r="L83" s="35">
        <f>E83/K83</f>
        <v>3.5774134790528231</v>
      </c>
      <c r="M83" s="13" t="str">
        <f>VLOOKUP(Table1[[#This Row],[Name of municipality]],WIP!$E$1:$F$87,2,FALSE)</f>
        <v>LM</v>
      </c>
      <c r="N83" t="str">
        <f>VLOOKUP(Table1[[#This Row],[Name of municipality]],WIP!$H$1:$I$10,2,FALSE)</f>
        <v>DD</v>
      </c>
      <c r="O83"/>
      <c r="P83"/>
      <c r="Q83"/>
    </row>
    <row r="84" spans="1:25">
      <c r="A84" t="s">
        <v>117</v>
      </c>
      <c r="B84" s="3" t="s">
        <v>81</v>
      </c>
      <c r="C84" s="3" t="s">
        <v>24</v>
      </c>
      <c r="D84" s="18">
        <v>10000</v>
      </c>
      <c r="E84" s="21">
        <v>9447</v>
      </c>
      <c r="F84" s="59">
        <f>D84-E84</f>
        <v>553</v>
      </c>
      <c r="G84" s="3"/>
      <c r="H84" s="3"/>
      <c r="I84" s="3"/>
      <c r="J84" s="9">
        <v>1844</v>
      </c>
      <c r="K84" s="9">
        <v>2112</v>
      </c>
      <c r="L84" s="35">
        <f>E84/K84</f>
        <v>4.4730113636363633</v>
      </c>
      <c r="M84" s="13" t="str">
        <f>VLOOKUP(Table1[[#This Row],[Name of municipality]],WIP!$E$1:$F$87,2,FALSE)</f>
        <v>Metros</v>
      </c>
      <c r="N84" t="e">
        <f>VLOOKUP(Table1[[#This Row],[Name of municipality]],WIP!$H$1:$I$10,2,FALSE)</f>
        <v>#N/A</v>
      </c>
      <c r="O84"/>
      <c r="P84"/>
      <c r="Q84"/>
    </row>
    <row r="85" spans="1:25">
      <c r="A85" t="s">
        <v>118</v>
      </c>
      <c r="B85" s="3" t="s">
        <v>26</v>
      </c>
      <c r="C85" s="3" t="s">
        <v>24</v>
      </c>
      <c r="D85" s="25">
        <v>9000</v>
      </c>
      <c r="E85" s="25">
        <v>7334</v>
      </c>
      <c r="F85" s="59" t="s">
        <v>89</v>
      </c>
      <c r="G85" s="3"/>
      <c r="H85" s="3"/>
      <c r="I85" s="3"/>
      <c r="J85" s="3">
        <v>1757</v>
      </c>
      <c r="K85" s="26" t="s">
        <v>93</v>
      </c>
      <c r="L85" s="34" t="e">
        <f>E85/K85</f>
        <v>#VALUE!</v>
      </c>
      <c r="M85" s="13" t="str">
        <f>VLOOKUP(Table1[[#This Row],[Name of municipality]],WIP!$E$1:$F$87,2,FALSE)</f>
        <v>Metros</v>
      </c>
      <c r="N85" t="str">
        <f>VLOOKUP(Table1[[#This Row],[Name of municipality]],WIP!$H$1:$I$10,2,FALSE)</f>
        <v>DD</v>
      </c>
      <c r="O85"/>
      <c r="P85"/>
      <c r="Q85"/>
      <c r="X85">
        <v>1604</v>
      </c>
      <c r="Y85">
        <v>107</v>
      </c>
    </row>
    <row r="86" spans="1:25">
      <c r="A86" s="43" t="s">
        <v>153</v>
      </c>
      <c r="B86" s="3" t="s">
        <v>137</v>
      </c>
      <c r="C86" s="11" t="s">
        <v>152</v>
      </c>
      <c r="D86" s="62">
        <v>5000</v>
      </c>
      <c r="E86" s="83">
        <v>374</v>
      </c>
      <c r="F86" s="71">
        <v>2626</v>
      </c>
      <c r="G86" s="11"/>
      <c r="H86" s="11"/>
      <c r="I86" s="11"/>
      <c r="J86" s="11"/>
      <c r="K86" s="29"/>
      <c r="L86" s="34" t="e">
        <f>E86/K86</f>
        <v>#DIV/0!</v>
      </c>
      <c r="M86" s="73" t="s">
        <v>125</v>
      </c>
      <c r="N86" t="e">
        <f>VLOOKUP(Table1[[#This Row],[Name of municipality]],WIP!$H$1:$I$10,2,FALSE)</f>
        <v>#N/A</v>
      </c>
      <c r="O86"/>
      <c r="P86"/>
      <c r="Q86"/>
    </row>
    <row r="87" spans="1:25">
      <c r="A87" t="s">
        <v>116</v>
      </c>
      <c r="B87" s="3" t="s">
        <v>48</v>
      </c>
      <c r="C87" s="11" t="s">
        <v>152</v>
      </c>
      <c r="D87" s="15">
        <v>3000</v>
      </c>
      <c r="E87" s="15">
        <v>3000</v>
      </c>
      <c r="F87" s="59">
        <f>D87-E87</f>
        <v>0</v>
      </c>
      <c r="G87" s="3"/>
      <c r="H87" s="3"/>
      <c r="I87" s="3"/>
      <c r="J87" s="9">
        <v>399</v>
      </c>
      <c r="K87" s="3">
        <v>371</v>
      </c>
      <c r="L87" s="34">
        <f>E87/K87</f>
        <v>8.0862533692722369</v>
      </c>
      <c r="M87" s="13" t="str">
        <f>VLOOKUP(Table1[[#This Row],[Name of municipality]],WIP!$E$1:$F$87,2,FALSE)</f>
        <v>LM</v>
      </c>
      <c r="N87" t="e">
        <f>VLOOKUP(Table1[[#This Row],[Name of municipality]],WIP!$H$1:$I$10,2,FALSE)</f>
        <v>#N/A</v>
      </c>
      <c r="O87"/>
      <c r="P87"/>
      <c r="Q87"/>
    </row>
    <row r="88" spans="1:25">
      <c r="A88" s="2" t="s">
        <v>115</v>
      </c>
      <c r="B88" s="3" t="s">
        <v>48</v>
      </c>
      <c r="C88" s="11" t="s">
        <v>152</v>
      </c>
      <c r="D88" s="4">
        <v>2000</v>
      </c>
      <c r="E88" s="5">
        <v>1948</v>
      </c>
      <c r="F88" s="59">
        <f>D88-E88</f>
        <v>52</v>
      </c>
      <c r="G88" s="3"/>
      <c r="H88" s="3"/>
      <c r="I88" s="3"/>
      <c r="J88" s="3">
        <v>74</v>
      </c>
      <c r="K88" s="3">
        <v>180</v>
      </c>
      <c r="L88" s="34">
        <f>E88/K88</f>
        <v>10.822222222222223</v>
      </c>
      <c r="M88" s="13" t="str">
        <f>VLOOKUP(Table1[[#This Row],[Name of municipality]],WIP!$E$1:$F$87,2,FALSE)</f>
        <v>LM</v>
      </c>
      <c r="N88" t="e">
        <f>VLOOKUP(Table1[[#This Row],[Name of municipality]],WIP!$H$1:$I$10,2,FALSE)</f>
        <v>#N/A</v>
      </c>
      <c r="O88"/>
      <c r="P88"/>
      <c r="Q88"/>
    </row>
    <row r="89" spans="1:25">
      <c r="A89" t="s">
        <v>118</v>
      </c>
      <c r="B89" s="3" t="s">
        <v>96</v>
      </c>
      <c r="C89" s="11" t="s">
        <v>152</v>
      </c>
      <c r="D89" s="16">
        <v>1800</v>
      </c>
      <c r="E89" s="25">
        <v>1443</v>
      </c>
      <c r="F89" s="59" t="s">
        <v>89</v>
      </c>
      <c r="G89" s="3"/>
      <c r="H89" s="3"/>
      <c r="I89" s="3"/>
      <c r="J89" s="3">
        <v>110</v>
      </c>
      <c r="K89" s="6" t="s">
        <v>93</v>
      </c>
      <c r="L89" s="34" t="e">
        <f>E89/K89</f>
        <v>#VALUE!</v>
      </c>
      <c r="M89" s="13" t="str">
        <f>VLOOKUP(Table1[[#This Row],[Name of municipality]],WIP!$E$1:$F$87,2,FALSE)</f>
        <v>LM</v>
      </c>
      <c r="N89" t="e">
        <f>VLOOKUP(Table1[[#This Row],[Name of municipality]],WIP!$H$1:$I$10,2,FALSE)</f>
        <v>#N/A</v>
      </c>
      <c r="O89"/>
      <c r="P89"/>
      <c r="Q89"/>
    </row>
    <row r="90" spans="1:25">
      <c r="A90" t="s">
        <v>118</v>
      </c>
      <c r="B90" s="3" t="s">
        <v>95</v>
      </c>
      <c r="C90" s="3" t="s">
        <v>152</v>
      </c>
      <c r="D90" s="25">
        <v>2700</v>
      </c>
      <c r="E90" s="25">
        <v>1266</v>
      </c>
      <c r="F90" s="59" t="s">
        <v>89</v>
      </c>
      <c r="G90" s="3"/>
      <c r="H90" s="3"/>
      <c r="I90" s="3"/>
      <c r="J90" s="3">
        <v>323</v>
      </c>
      <c r="K90" s="6" t="s">
        <v>93</v>
      </c>
      <c r="L90" s="34" t="e">
        <f>E90/K90</f>
        <v>#VALUE!</v>
      </c>
      <c r="M90" s="13" t="str">
        <f>VLOOKUP(Table1[[#This Row],[Name of municipality]],WIP!$E$1:$F$87,2,FALSE)</f>
        <v>LM</v>
      </c>
      <c r="N90" t="e">
        <f>VLOOKUP(Table1[[#This Row],[Name of municipality]],WIP!$H$1:$I$10,2,FALSE)</f>
        <v>#N/A</v>
      </c>
      <c r="O90"/>
      <c r="P90"/>
      <c r="Q90"/>
    </row>
    <row r="91" spans="1:25">
      <c r="A91" t="s">
        <v>117</v>
      </c>
      <c r="B91" s="3" t="s">
        <v>12</v>
      </c>
      <c r="C91" s="3" t="s">
        <v>11</v>
      </c>
      <c r="D91" s="18">
        <v>8000</v>
      </c>
      <c r="E91" s="19">
        <v>8000</v>
      </c>
      <c r="F91" s="59">
        <f>D91-E91</f>
        <v>0</v>
      </c>
      <c r="G91" s="3"/>
      <c r="H91" s="3"/>
      <c r="I91" s="3"/>
      <c r="J91" s="21">
        <v>767</v>
      </c>
      <c r="K91" s="21">
        <v>645</v>
      </c>
      <c r="L91" s="35">
        <f>E91/K91</f>
        <v>12.403100775193799</v>
      </c>
      <c r="M91" s="13" t="str">
        <f>VLOOKUP(Table1[[#This Row],[Name of municipality]],WIP!$E$1:$F$87,2,FALSE)</f>
        <v>LM</v>
      </c>
      <c r="N91" t="str">
        <f>VLOOKUP(Table1[[#This Row],[Name of municipality]],WIP!$H$1:$I$10,2,FALSE)</f>
        <v>DD</v>
      </c>
      <c r="O91"/>
      <c r="P91"/>
      <c r="Q91"/>
      <c r="X91">
        <v>1656</v>
      </c>
      <c r="Y91">
        <v>1207</v>
      </c>
    </row>
    <row r="92" spans="1:25">
      <c r="A92" t="s">
        <v>117</v>
      </c>
      <c r="B92" s="3" t="s">
        <v>49</v>
      </c>
      <c r="C92" s="3" t="s">
        <v>20</v>
      </c>
      <c r="D92" s="23">
        <v>8000</v>
      </c>
      <c r="E92" s="21">
        <v>4511</v>
      </c>
      <c r="F92" s="59">
        <f>D92-E92</f>
        <v>3489</v>
      </c>
      <c r="G92" s="3"/>
      <c r="H92" s="3"/>
      <c r="I92" s="3"/>
      <c r="J92" s="21">
        <v>546</v>
      </c>
      <c r="K92" s="21">
        <v>437</v>
      </c>
      <c r="L92" s="35">
        <f>E92/K92</f>
        <v>10.322654462242562</v>
      </c>
      <c r="M92" s="13" t="str">
        <f>VLOOKUP(Table1[[#This Row],[Name of municipality]],WIP!$E$1:$F$87,2,FALSE)</f>
        <v>LM</v>
      </c>
      <c r="N92" t="str">
        <f>VLOOKUP(Table1[[#This Row],[Name of municipality]],WIP!$H$1:$I$10,2,FALSE)</f>
        <v>DD</v>
      </c>
      <c r="O92"/>
      <c r="P92"/>
      <c r="Q92"/>
    </row>
    <row r="93" spans="1:25">
      <c r="A93" t="s">
        <v>118</v>
      </c>
      <c r="B93" s="3" t="s">
        <v>151</v>
      </c>
      <c r="C93" s="3" t="s">
        <v>11</v>
      </c>
      <c r="D93" s="15">
        <v>4500</v>
      </c>
      <c r="E93" s="25">
        <v>4141</v>
      </c>
      <c r="F93" s="59" t="s">
        <v>89</v>
      </c>
      <c r="G93" s="3"/>
      <c r="H93" s="3"/>
      <c r="I93" s="3"/>
      <c r="J93" s="3">
        <v>362</v>
      </c>
      <c r="K93" s="26">
        <v>357</v>
      </c>
      <c r="L93" s="34">
        <f>E93/K93</f>
        <v>11.599439775910364</v>
      </c>
      <c r="M93" s="13" t="e">
        <f>VLOOKUP(Table1[[#This Row],[Name of municipality]],WIP!$E$1:$F$87,2,FALSE)</f>
        <v>#N/A</v>
      </c>
      <c r="N93" t="str">
        <f>VLOOKUP(Table1[[#This Row],[Name of municipality]],WIP!$H$1:$I$10,2,FALSE)</f>
        <v>DD</v>
      </c>
      <c r="O93"/>
      <c r="P93"/>
      <c r="Q93"/>
      <c r="X93">
        <v>574</v>
      </c>
    </row>
    <row r="94" spans="1:25">
      <c r="A94" t="s">
        <v>118</v>
      </c>
      <c r="B94" s="3" t="s">
        <v>27</v>
      </c>
      <c r="C94" s="3" t="s">
        <v>24</v>
      </c>
      <c r="D94" s="25">
        <v>9000</v>
      </c>
      <c r="E94" s="25">
        <v>1330</v>
      </c>
      <c r="F94" s="59" t="s">
        <v>89</v>
      </c>
      <c r="G94" s="3"/>
      <c r="H94" s="3"/>
      <c r="I94" s="3"/>
      <c r="J94" s="3">
        <v>4069</v>
      </c>
      <c r="K94" s="26" t="s">
        <v>93</v>
      </c>
      <c r="L94" s="34" t="e">
        <f>E94/K94</f>
        <v>#VALUE!</v>
      </c>
      <c r="M94" s="13" t="str">
        <f>VLOOKUP(Table1[[#This Row],[Name of municipality]],WIP!$E$1:$F$87,2,FALSE)</f>
        <v>LM</v>
      </c>
      <c r="N94" t="str">
        <f>VLOOKUP(Table1[[#This Row],[Name of municipality]],WIP!$H$1:$I$10,2,FALSE)</f>
        <v>DD</v>
      </c>
      <c r="T94" t="s">
        <v>171</v>
      </c>
    </row>
    <row r="95" spans="1:25">
      <c r="A95" t="s">
        <v>116</v>
      </c>
      <c r="B95" s="3" t="s">
        <v>66</v>
      </c>
      <c r="C95" s="3" t="s">
        <v>15</v>
      </c>
      <c r="D95" s="15">
        <v>6000</v>
      </c>
      <c r="E95" s="15">
        <v>5946</v>
      </c>
      <c r="F95" s="59">
        <f>D95-E95</f>
        <v>54</v>
      </c>
      <c r="G95" s="3"/>
      <c r="H95" s="3"/>
      <c r="I95" s="3"/>
      <c r="J95" s="9">
        <v>897</v>
      </c>
      <c r="K95" s="3">
        <v>877</v>
      </c>
      <c r="L95" s="34">
        <f>E95/K95</f>
        <v>6.779931584948689</v>
      </c>
      <c r="M95" s="13" t="str">
        <f>VLOOKUP(Table1[[#This Row],[Name of municipality]],WIP!$E$1:$F$87,2,FALSE)</f>
        <v>LM</v>
      </c>
      <c r="N95" t="e">
        <f>VLOOKUP(Table1[[#This Row],[Name of municipality]],WIP!$H$1:$I$10,2,FALSE)</f>
        <v>#N/A</v>
      </c>
      <c r="O95"/>
      <c r="P95"/>
      <c r="Q95"/>
    </row>
    <row r="96" spans="1:25">
      <c r="A96" t="s">
        <v>117</v>
      </c>
      <c r="B96" s="3" t="s">
        <v>74</v>
      </c>
      <c r="C96" s="3" t="s">
        <v>11</v>
      </c>
      <c r="D96" s="18">
        <v>4000</v>
      </c>
      <c r="E96" s="19">
        <v>3999</v>
      </c>
      <c r="F96" s="59">
        <f>D96-E96</f>
        <v>1</v>
      </c>
      <c r="G96" s="3"/>
      <c r="H96" s="3"/>
      <c r="I96" s="3"/>
      <c r="J96" s="9">
        <v>1038</v>
      </c>
      <c r="K96" s="21">
        <v>704</v>
      </c>
      <c r="L96" s="35">
        <f>E96/K96</f>
        <v>5.6803977272727275</v>
      </c>
      <c r="M96" s="13" t="str">
        <f>VLOOKUP(Table1[[#This Row],[Name of municipality]],WIP!$E$1:$F$87,2,FALSE)</f>
        <v>LM</v>
      </c>
      <c r="N96" t="e">
        <f>VLOOKUP(Table1[[#This Row],[Name of municipality]],WIP!$H$1:$I$10,2,FALSE)</f>
        <v>#N/A</v>
      </c>
      <c r="O96"/>
      <c r="P96"/>
      <c r="Q96"/>
    </row>
    <row r="97" spans="1:17">
      <c r="A97" t="s">
        <v>116</v>
      </c>
      <c r="B97" s="3" t="s">
        <v>60</v>
      </c>
      <c r="C97" s="3" t="s">
        <v>29</v>
      </c>
      <c r="D97" s="15">
        <v>5000</v>
      </c>
      <c r="E97" s="15">
        <v>4328</v>
      </c>
      <c r="F97" s="59">
        <f>D97-E97</f>
        <v>672</v>
      </c>
      <c r="G97" s="3"/>
      <c r="H97" s="3"/>
      <c r="I97" s="3"/>
      <c r="J97" s="9">
        <v>257</v>
      </c>
      <c r="K97" s="3">
        <v>468</v>
      </c>
      <c r="L97" s="34">
        <f>E97/K97</f>
        <v>9.247863247863247</v>
      </c>
      <c r="M97" s="13" t="str">
        <f>VLOOKUP(Table1[[#This Row],[Name of municipality]],WIP!$E$1:$F$87,2,FALSE)</f>
        <v>LM</v>
      </c>
      <c r="N97" t="e">
        <f>VLOOKUP(Table1[[#This Row],[Name of municipality]],WIP!$H$1:$I$10,2,FALSE)</f>
        <v>#N/A</v>
      </c>
      <c r="O97"/>
      <c r="P97"/>
      <c r="Q97"/>
    </row>
    <row r="98" spans="1:17">
      <c r="A98" t="s">
        <v>116</v>
      </c>
      <c r="B98" s="3" t="s">
        <v>54</v>
      </c>
      <c r="C98" s="3" t="s">
        <v>35</v>
      </c>
      <c r="D98" s="15">
        <v>6000</v>
      </c>
      <c r="E98" s="15">
        <v>5954</v>
      </c>
      <c r="F98" s="59">
        <f>D98-E98</f>
        <v>46</v>
      </c>
      <c r="G98" s="3"/>
      <c r="H98" s="3"/>
      <c r="I98" s="3"/>
      <c r="J98" s="9">
        <v>651</v>
      </c>
      <c r="K98" s="3">
        <v>651</v>
      </c>
      <c r="L98" s="34">
        <f>E98/K98</f>
        <v>9.1459293394777266</v>
      </c>
      <c r="M98" s="13" t="str">
        <f>VLOOKUP(Table1[[#This Row],[Name of municipality]],WIP!$E$1:$F$87,2,FALSE)</f>
        <v>LM</v>
      </c>
      <c r="N98" t="e">
        <f>VLOOKUP(Table1[[#This Row],[Name of municipality]],WIP!$H$1:$I$10,2,FALSE)</f>
        <v>#N/A</v>
      </c>
      <c r="O98"/>
      <c r="P98"/>
      <c r="Q98"/>
    </row>
    <row r="99" spans="1:17">
      <c r="A99" t="s">
        <v>116</v>
      </c>
      <c r="B99" s="3" t="s">
        <v>54</v>
      </c>
      <c r="C99" s="3" t="s">
        <v>44</v>
      </c>
      <c r="D99" s="15">
        <v>4000</v>
      </c>
      <c r="E99" s="15">
        <v>2794</v>
      </c>
      <c r="F99" s="59">
        <f>D99-E99</f>
        <v>1206</v>
      </c>
      <c r="G99" s="3"/>
      <c r="H99" s="3"/>
      <c r="I99" s="3"/>
      <c r="J99" s="9">
        <v>711</v>
      </c>
      <c r="K99" s="3" t="s">
        <v>53</v>
      </c>
      <c r="L99" s="34" t="e">
        <f>E99/K99</f>
        <v>#VALUE!</v>
      </c>
      <c r="M99" s="13" t="str">
        <f>VLOOKUP(Table1[[#This Row],[Name of municipality]],WIP!$E$1:$F$87,2,FALSE)</f>
        <v>LM</v>
      </c>
      <c r="N99" t="e">
        <f>VLOOKUP(Table1[[#This Row],[Name of municipality]],WIP!$H$1:$I$10,2,FALSE)</f>
        <v>#N/A</v>
      </c>
      <c r="O99"/>
      <c r="P99"/>
      <c r="Q99"/>
    </row>
    <row r="100" spans="1:17">
      <c r="A100" t="s">
        <v>117</v>
      </c>
      <c r="B100" s="3" t="s">
        <v>54</v>
      </c>
      <c r="C100" s="3" t="s">
        <v>44</v>
      </c>
      <c r="D100" s="18">
        <v>4000</v>
      </c>
      <c r="E100" s="21">
        <v>3926</v>
      </c>
      <c r="F100" s="59">
        <f>D100-E100</f>
        <v>74</v>
      </c>
      <c r="G100" s="3"/>
      <c r="H100" s="3"/>
      <c r="I100" s="3"/>
      <c r="J100" s="21">
        <v>229</v>
      </c>
      <c r="K100" s="21">
        <v>229</v>
      </c>
      <c r="L100" s="35">
        <f>E100/K100</f>
        <v>17.144104803493448</v>
      </c>
      <c r="M100" s="13" t="str">
        <f>VLOOKUP(Table1[[#This Row],[Name of municipality]],WIP!$E$1:$F$87,2,FALSE)</f>
        <v>LM</v>
      </c>
      <c r="N100" t="e">
        <f>VLOOKUP(Table1[[#This Row],[Name of municipality]],WIP!$H$1:$I$10,2,FALSE)</f>
        <v>#N/A</v>
      </c>
      <c r="O100"/>
      <c r="P100"/>
      <c r="Q100"/>
    </row>
    <row r="101" spans="1:17">
      <c r="A101" t="s">
        <v>116</v>
      </c>
      <c r="B101" s="3" t="s">
        <v>25</v>
      </c>
      <c r="C101" s="3" t="s">
        <v>24</v>
      </c>
      <c r="D101" s="15">
        <v>6000</v>
      </c>
      <c r="E101" s="15">
        <v>6000</v>
      </c>
      <c r="F101" s="59">
        <f>D101-E101</f>
        <v>0</v>
      </c>
      <c r="G101" s="3"/>
      <c r="H101" s="3"/>
      <c r="I101" s="3"/>
      <c r="J101" s="9">
        <v>696</v>
      </c>
      <c r="K101" s="3">
        <v>270</v>
      </c>
      <c r="L101" s="34">
        <f>E101/K101</f>
        <v>22.222222222222221</v>
      </c>
      <c r="M101" s="13" t="str">
        <f>VLOOKUP(Table1[[#This Row],[Name of municipality]],WIP!$E$1:$F$87,2,FALSE)</f>
        <v>LM</v>
      </c>
      <c r="N101" t="e">
        <f>VLOOKUP(Table1[[#This Row],[Name of municipality]],WIP!$H$1:$I$10,2,FALSE)</f>
        <v>#N/A</v>
      </c>
      <c r="O101"/>
      <c r="P101"/>
      <c r="Q101"/>
    </row>
    <row r="102" spans="1:17">
      <c r="A102" s="2" t="s">
        <v>115</v>
      </c>
      <c r="B102" s="3" t="s">
        <v>43</v>
      </c>
      <c r="C102" s="3" t="s">
        <v>44</v>
      </c>
      <c r="D102" s="4">
        <v>6000</v>
      </c>
      <c r="E102" s="5">
        <v>6000</v>
      </c>
      <c r="F102" s="59">
        <f>D102-E102</f>
        <v>0</v>
      </c>
      <c r="G102" s="3"/>
      <c r="H102" s="3"/>
      <c r="I102" s="3"/>
      <c r="J102" s="3">
        <v>311</v>
      </c>
      <c r="K102" s="3">
        <v>470</v>
      </c>
      <c r="L102" s="34">
        <f>E102/K102</f>
        <v>12.76595744680851</v>
      </c>
      <c r="M102" s="13" t="str">
        <f>VLOOKUP(Table1[[#This Row],[Name of municipality]],WIP!$E$1:$F$87,2,FALSE)</f>
        <v>LM</v>
      </c>
      <c r="N102" t="e">
        <f>VLOOKUP(Table1[[#This Row],[Name of municipality]],WIP!$H$1:$I$10,2,FALSE)</f>
        <v>#N/A</v>
      </c>
      <c r="O102"/>
      <c r="P102"/>
      <c r="Q102"/>
    </row>
    <row r="103" spans="1:17">
      <c r="A103" t="s">
        <v>118</v>
      </c>
      <c r="B103" s="11" t="s">
        <v>43</v>
      </c>
      <c r="C103" s="11" t="s">
        <v>44</v>
      </c>
      <c r="D103" s="12">
        <v>7500</v>
      </c>
      <c r="E103" s="28">
        <v>4347</v>
      </c>
      <c r="F103" s="60" t="s">
        <v>89</v>
      </c>
      <c r="G103" s="11"/>
      <c r="H103" s="11"/>
      <c r="I103" s="11"/>
      <c r="J103" s="11">
        <v>520</v>
      </c>
      <c r="K103" s="29">
        <v>520</v>
      </c>
      <c r="L103" s="34">
        <f>E103/K103</f>
        <v>8.3596153846153847</v>
      </c>
      <c r="M103" s="13" t="str">
        <f>VLOOKUP(Table1[[#This Row],[Name of municipality]],WIP!$E$1:$F$87,2,FALSE)</f>
        <v>LM</v>
      </c>
      <c r="N103" t="e">
        <f>VLOOKUP(Table1[[#This Row],[Name of municipality]],WIP!$H$1:$I$10,2,FALSE)</f>
        <v>#N/A</v>
      </c>
      <c r="O103"/>
      <c r="P103"/>
      <c r="Q103"/>
    </row>
    <row r="104" spans="1:17">
      <c r="A104" t="s">
        <v>116</v>
      </c>
      <c r="B104" s="3" t="s">
        <v>43</v>
      </c>
      <c r="C104" s="3" t="s">
        <v>44</v>
      </c>
      <c r="D104" s="15">
        <v>6024</v>
      </c>
      <c r="E104" s="15">
        <v>5721</v>
      </c>
      <c r="F104" s="59">
        <f>D104-E104</f>
        <v>303</v>
      </c>
      <c r="G104" s="3"/>
      <c r="H104" s="3"/>
      <c r="I104" s="7"/>
      <c r="J104" s="9">
        <v>581</v>
      </c>
      <c r="K104" s="3">
        <v>503</v>
      </c>
      <c r="L104" s="34">
        <f>E104/K104</f>
        <v>11.37375745526839</v>
      </c>
      <c r="M104" s="13" t="str">
        <f>VLOOKUP(Table1[[#This Row],[Name of municipality]],WIP!$E$1:$F$87,2,FALSE)</f>
        <v>LM</v>
      </c>
      <c r="N104" t="e">
        <f>VLOOKUP(Table1[[#This Row],[Name of municipality]],WIP!$H$1:$I$10,2,FALSE)</f>
        <v>#N/A</v>
      </c>
      <c r="O104"/>
      <c r="P104"/>
      <c r="Q104"/>
    </row>
    <row r="105" spans="1:17" ht="17">
      <c r="A105" s="43" t="s">
        <v>153</v>
      </c>
      <c r="B105" s="3" t="s">
        <v>127</v>
      </c>
      <c r="C105" s="74" t="s">
        <v>39</v>
      </c>
      <c r="D105" s="62">
        <v>5000</v>
      </c>
      <c r="E105" s="68">
        <v>0</v>
      </c>
      <c r="F105" s="71">
        <v>5000</v>
      </c>
      <c r="G105" s="13"/>
      <c r="H105" s="13"/>
      <c r="I105" s="13"/>
      <c r="J105" s="13"/>
      <c r="K105" s="26"/>
      <c r="L105" s="34" t="e">
        <f>E105/K105</f>
        <v>#DIV/0!</v>
      </c>
      <c r="M105" s="73" t="e">
        <f>VLOOKUP(Table1[[#This Row],[Name of municipality]],WIP!$E$1:$F$87,2,FALSE)</f>
        <v>#N/A</v>
      </c>
      <c r="N105" t="e">
        <f>VLOOKUP(Table1[[#This Row],[Name of municipality]],WIP!$H$1:$I$10,2,FALSE)</f>
        <v>#N/A</v>
      </c>
      <c r="O105"/>
      <c r="P105"/>
      <c r="Q105"/>
    </row>
    <row r="106" spans="1:17">
      <c r="A106" s="43" t="s">
        <v>153</v>
      </c>
      <c r="B106" s="3" t="s">
        <v>131</v>
      </c>
      <c r="C106" s="3" t="s">
        <v>20</v>
      </c>
      <c r="D106" s="62">
        <v>5000</v>
      </c>
      <c r="E106" s="68">
        <v>5625</v>
      </c>
      <c r="F106" s="71">
        <v>0</v>
      </c>
      <c r="G106" s="3"/>
      <c r="H106" s="3"/>
      <c r="I106" s="3"/>
      <c r="J106" s="3"/>
      <c r="K106" s="26"/>
      <c r="L106" s="34" t="e">
        <f>E106/K106</f>
        <v>#DIV/0!</v>
      </c>
      <c r="M106" s="73" t="e">
        <f>VLOOKUP(Table1[[#This Row],[Name of municipality]],WIP!$E$1:$F$87,2,FALSE)</f>
        <v>#N/A</v>
      </c>
      <c r="N106" t="e">
        <f>VLOOKUP(Table1[[#This Row],[Name of municipality]],WIP!$H$1:$I$10,2,FALSE)</f>
        <v>#N/A</v>
      </c>
      <c r="O106"/>
      <c r="P106"/>
      <c r="Q106"/>
    </row>
    <row r="107" spans="1:17">
      <c r="A107" t="s">
        <v>116</v>
      </c>
      <c r="B107" s="3" t="s">
        <v>55</v>
      </c>
      <c r="C107" s="3" t="s">
        <v>44</v>
      </c>
      <c r="D107" s="15">
        <v>4000</v>
      </c>
      <c r="E107" s="15" t="s">
        <v>56</v>
      </c>
      <c r="F107" s="59"/>
      <c r="G107" s="3"/>
      <c r="H107" s="3"/>
      <c r="I107" s="3"/>
      <c r="J107" s="9">
        <v>210</v>
      </c>
      <c r="K107" s="3" t="s">
        <v>53</v>
      </c>
      <c r="L107" s="34" t="e">
        <f>E107/K107</f>
        <v>#VALUE!</v>
      </c>
      <c r="M107" s="13" t="str">
        <f>VLOOKUP(Table1[[#This Row],[Name of municipality]],WIP!$E$1:$F$87,2,FALSE)</f>
        <v>LM</v>
      </c>
      <c r="N107" t="e">
        <f>VLOOKUP(Table1[[#This Row],[Name of municipality]],WIP!$H$1:$I$10,2,FALSE)</f>
        <v>#N/A</v>
      </c>
      <c r="O107"/>
      <c r="P107"/>
      <c r="Q107"/>
    </row>
    <row r="108" spans="1:17" ht="17">
      <c r="A108" s="43" t="s">
        <v>153</v>
      </c>
      <c r="B108" s="3" t="s">
        <v>128</v>
      </c>
      <c r="C108" s="74" t="s">
        <v>39</v>
      </c>
      <c r="D108" s="62">
        <v>5000</v>
      </c>
      <c r="E108" s="68">
        <v>1814</v>
      </c>
      <c r="F108" s="71">
        <v>5186</v>
      </c>
      <c r="G108" s="3"/>
      <c r="H108" s="3"/>
      <c r="I108" s="3"/>
      <c r="J108" s="3"/>
      <c r="K108" s="26"/>
      <c r="L108" s="34" t="e">
        <f>E108/K108</f>
        <v>#DIV/0!</v>
      </c>
      <c r="M108" s="73" t="e">
        <f>VLOOKUP(Table1[[#This Row],[Name of municipality]],WIP!$E$1:$F$87,2,FALSE)</f>
        <v>#N/A</v>
      </c>
      <c r="N108" t="e">
        <f>VLOOKUP(Table1[[#This Row],[Name of municipality]],WIP!$H$1:$I$10,2,FALSE)</f>
        <v>#N/A</v>
      </c>
      <c r="O108"/>
      <c r="P108"/>
      <c r="Q108"/>
    </row>
    <row r="109" spans="1:17">
      <c r="A109" s="43" t="s">
        <v>153</v>
      </c>
      <c r="B109" s="3" t="s">
        <v>138</v>
      </c>
      <c r="C109" s="3" t="s">
        <v>44</v>
      </c>
      <c r="D109" s="62">
        <v>5000</v>
      </c>
      <c r="E109" s="68">
        <v>3000</v>
      </c>
      <c r="F109" s="71">
        <v>0</v>
      </c>
      <c r="G109" s="3"/>
      <c r="H109" s="3"/>
      <c r="I109" s="3"/>
      <c r="J109" s="3"/>
      <c r="K109" s="26"/>
      <c r="L109" s="34" t="e">
        <f>E109/K109</f>
        <v>#DIV/0!</v>
      </c>
      <c r="M109" s="73" t="e">
        <f>VLOOKUP(Table1[[#This Row],[Name of municipality]],WIP!$E$1:$F$87,2,FALSE)</f>
        <v>#N/A</v>
      </c>
      <c r="N109" t="e">
        <f>VLOOKUP(Table1[[#This Row],[Name of municipality]],WIP!$H$1:$I$10,2,FALSE)</f>
        <v>#N/A</v>
      </c>
      <c r="O109"/>
      <c r="P109"/>
      <c r="Q109"/>
    </row>
    <row r="110" spans="1:17">
      <c r="A110" s="2" t="s">
        <v>115</v>
      </c>
      <c r="B110" s="3" t="s">
        <v>40</v>
      </c>
      <c r="C110" s="3" t="s">
        <v>39</v>
      </c>
      <c r="D110" s="4">
        <v>5000</v>
      </c>
      <c r="E110" s="5">
        <v>2076</v>
      </c>
      <c r="F110" s="59">
        <f>D110-E110</f>
        <v>2924</v>
      </c>
      <c r="G110" s="3"/>
      <c r="H110" s="3"/>
      <c r="I110" s="3"/>
      <c r="J110" s="3">
        <v>373</v>
      </c>
      <c r="K110" s="3">
        <v>142</v>
      </c>
      <c r="L110" s="34">
        <f>E110/K110</f>
        <v>14.619718309859154</v>
      </c>
      <c r="M110" s="13" t="str">
        <f>VLOOKUP(Table1[[#This Row],[Name of municipality]],WIP!$E$1:$F$87,2,FALSE)</f>
        <v>LM</v>
      </c>
      <c r="N110" t="e">
        <f>VLOOKUP(Table1[[#This Row],[Name of municipality]],WIP!$H$1:$I$10,2,FALSE)</f>
        <v>#N/A</v>
      </c>
      <c r="O110"/>
      <c r="P110"/>
      <c r="Q110"/>
    </row>
    <row r="111" spans="1:17" ht="17">
      <c r="A111" s="43" t="s">
        <v>153</v>
      </c>
      <c r="B111" s="3" t="s">
        <v>40</v>
      </c>
      <c r="C111" s="74" t="s">
        <v>39</v>
      </c>
      <c r="D111" s="62">
        <v>5000</v>
      </c>
      <c r="E111" s="68">
        <v>3618</v>
      </c>
      <c r="F111" s="71">
        <v>2382</v>
      </c>
      <c r="G111" s="3"/>
      <c r="H111" s="3"/>
      <c r="I111" s="3"/>
      <c r="J111" s="3"/>
      <c r="K111" s="26"/>
      <c r="L111" s="34" t="e">
        <f>E111/K111</f>
        <v>#DIV/0!</v>
      </c>
      <c r="M111" s="73" t="str">
        <f>VLOOKUP(Table1[[#This Row],[Name of municipality]],WIP!$E$1:$F$87,2,FALSE)</f>
        <v>LM</v>
      </c>
      <c r="N111" t="e">
        <f>VLOOKUP(Table1[[#This Row],[Name of municipality]],WIP!$H$1:$I$10,2,FALSE)</f>
        <v>#N/A</v>
      </c>
      <c r="O111"/>
      <c r="P111"/>
      <c r="Q111"/>
    </row>
    <row r="112" spans="1:17">
      <c r="A112" t="s">
        <v>117</v>
      </c>
      <c r="B112" s="3" t="s">
        <v>84</v>
      </c>
      <c r="C112" s="3" t="s">
        <v>39</v>
      </c>
      <c r="D112" s="18">
        <v>5000</v>
      </c>
      <c r="E112" s="21">
        <v>4823</v>
      </c>
      <c r="F112" s="59">
        <f>D112-E112</f>
        <v>177</v>
      </c>
      <c r="G112" s="3"/>
      <c r="H112" s="3"/>
      <c r="I112" s="3"/>
      <c r="J112" s="21">
        <v>302</v>
      </c>
      <c r="K112" s="21">
        <v>366</v>
      </c>
      <c r="L112" s="35">
        <f>E112/K112</f>
        <v>13.1775956284153</v>
      </c>
      <c r="M112" s="13" t="str">
        <f>VLOOKUP(Table1[[#This Row],[Name of municipality]],WIP!$E$1:$F$87,2,FALSE)</f>
        <v>LM</v>
      </c>
      <c r="N112" t="e">
        <f>VLOOKUP(Table1[[#This Row],[Name of municipality]],WIP!$H$1:$I$10,2,FALSE)</f>
        <v>#N/A</v>
      </c>
      <c r="O112"/>
      <c r="P112"/>
      <c r="Q112"/>
    </row>
    <row r="113" spans="1:17">
      <c r="A113" t="s">
        <v>118</v>
      </c>
      <c r="B113" s="3" t="s">
        <v>84</v>
      </c>
      <c r="C113" s="3" t="s">
        <v>39</v>
      </c>
      <c r="D113" s="4">
        <v>2300</v>
      </c>
      <c r="E113" s="25">
        <v>0</v>
      </c>
      <c r="F113" s="59" t="s">
        <v>89</v>
      </c>
      <c r="G113" s="3"/>
      <c r="H113" s="3"/>
      <c r="I113" s="3"/>
      <c r="J113" s="3">
        <v>337</v>
      </c>
      <c r="K113" s="26" t="s">
        <v>93</v>
      </c>
      <c r="L113" s="34" t="e">
        <f>E113/K113</f>
        <v>#VALUE!</v>
      </c>
      <c r="M113" s="13" t="str">
        <f>VLOOKUP(Table1[[#This Row],[Name of municipality]],WIP!$E$1:$F$87,2,FALSE)</f>
        <v>LM</v>
      </c>
      <c r="N113" t="e">
        <f>VLOOKUP(Table1[[#This Row],[Name of municipality]],WIP!$H$1:$I$10,2,FALSE)</f>
        <v>#N/A</v>
      </c>
      <c r="O113"/>
      <c r="P113"/>
      <c r="Q113"/>
    </row>
    <row r="114" spans="1:17">
      <c r="A114" s="2" t="s">
        <v>115</v>
      </c>
      <c r="B114" s="3" t="s">
        <v>34</v>
      </c>
      <c r="C114" s="3" t="s">
        <v>35</v>
      </c>
      <c r="D114" s="4">
        <v>11000</v>
      </c>
      <c r="E114" s="5">
        <v>10371</v>
      </c>
      <c r="F114" s="59">
        <f>D114-E114</f>
        <v>629</v>
      </c>
      <c r="G114" s="3"/>
      <c r="H114" s="3"/>
      <c r="I114" s="3"/>
      <c r="J114" s="3">
        <v>829</v>
      </c>
      <c r="K114" s="3">
        <v>1054</v>
      </c>
      <c r="L114" s="34">
        <f>E114/K114</f>
        <v>9.8396584440227706</v>
      </c>
      <c r="M114" s="13" t="str">
        <f>VLOOKUP(Table1[[#This Row],[Name of municipality]],WIP!$E$1:$F$87,2,FALSE)</f>
        <v>LM</v>
      </c>
      <c r="N114" t="e">
        <f>VLOOKUP(Table1[[#This Row],[Name of municipality]],WIP!$H$1:$I$10,2,FALSE)</f>
        <v>#N/A</v>
      </c>
      <c r="O114"/>
      <c r="P114"/>
      <c r="Q114"/>
    </row>
    <row r="115" spans="1:17">
      <c r="A115" t="s">
        <v>117</v>
      </c>
      <c r="B115" s="3" t="s">
        <v>34</v>
      </c>
      <c r="C115" s="3" t="s">
        <v>35</v>
      </c>
      <c r="D115" s="18">
        <v>8000</v>
      </c>
      <c r="E115" s="19">
        <v>7815</v>
      </c>
      <c r="F115" s="59">
        <f>D115-E115</f>
        <v>185</v>
      </c>
      <c r="G115" s="3"/>
      <c r="H115" s="3"/>
      <c r="I115" s="3"/>
      <c r="J115" s="20">
        <v>659</v>
      </c>
      <c r="K115" s="21">
        <v>759</v>
      </c>
      <c r="L115" s="35">
        <f>E115/K115</f>
        <v>10.296442687747035</v>
      </c>
      <c r="M115" s="13" t="str">
        <f>VLOOKUP(Table1[[#This Row],[Name of municipality]],WIP!$E$1:$F$87,2,FALSE)</f>
        <v>LM</v>
      </c>
      <c r="N115" t="e">
        <f>VLOOKUP(Table1[[#This Row],[Name of municipality]],WIP!$H$1:$I$10,2,FALSE)</f>
        <v>#N/A</v>
      </c>
      <c r="O115"/>
      <c r="P115"/>
      <c r="Q115"/>
    </row>
    <row r="116" spans="1:17">
      <c r="A116" t="s">
        <v>118</v>
      </c>
      <c r="B116" s="3" t="s">
        <v>34</v>
      </c>
      <c r="C116" s="3" t="s">
        <v>35</v>
      </c>
      <c r="D116" s="25">
        <v>6300</v>
      </c>
      <c r="E116" s="25">
        <v>6971</v>
      </c>
      <c r="F116" s="59" t="s">
        <v>89</v>
      </c>
      <c r="G116" s="3"/>
      <c r="H116" s="3"/>
      <c r="I116" s="3"/>
      <c r="J116" s="20">
        <v>595</v>
      </c>
      <c r="K116" s="26">
        <v>603</v>
      </c>
      <c r="L116" s="34">
        <f>E116/K116</f>
        <v>11.560530679933665</v>
      </c>
      <c r="M116" s="13" t="str">
        <f>VLOOKUP(Table1[[#This Row],[Name of municipality]],WIP!$E$1:$F$87,2,FALSE)</f>
        <v>LM</v>
      </c>
      <c r="N116" t="e">
        <f>VLOOKUP(Table1[[#This Row],[Name of municipality]],WIP!$H$1:$I$10,2,FALSE)</f>
        <v>#N/A</v>
      </c>
      <c r="O116"/>
      <c r="P116"/>
      <c r="Q116"/>
    </row>
    <row r="117" spans="1:17">
      <c r="A117" s="43" t="s">
        <v>153</v>
      </c>
      <c r="B117" s="3" t="s">
        <v>34</v>
      </c>
      <c r="C117" s="3" t="s">
        <v>35</v>
      </c>
      <c r="D117" s="62">
        <v>5000</v>
      </c>
      <c r="E117" s="68">
        <v>10000</v>
      </c>
      <c r="F117" s="71">
        <v>0</v>
      </c>
      <c r="G117" s="3"/>
      <c r="H117" s="3"/>
      <c r="I117" s="3"/>
      <c r="J117" s="3"/>
      <c r="K117" s="26"/>
      <c r="L117" s="34" t="e">
        <f>E117/K117</f>
        <v>#DIV/0!</v>
      </c>
      <c r="M117" s="73" t="str">
        <f>VLOOKUP(Table1[[#This Row],[Name of municipality]],WIP!$E$1:$F$87,2,FALSE)</f>
        <v>LM</v>
      </c>
      <c r="N117" t="e">
        <f>VLOOKUP(Table1[[#This Row],[Name of municipality]],WIP!$H$1:$I$10,2,FALSE)</f>
        <v>#N/A</v>
      </c>
      <c r="O117"/>
      <c r="P117"/>
      <c r="Q117"/>
    </row>
    <row r="118" spans="1:17">
      <c r="A118" t="s">
        <v>117</v>
      </c>
      <c r="B118" s="3" t="s">
        <v>67</v>
      </c>
      <c r="C118" s="3" t="s">
        <v>35</v>
      </c>
      <c r="D118" s="18">
        <v>4000</v>
      </c>
      <c r="E118" s="19">
        <v>4000</v>
      </c>
      <c r="F118" s="59">
        <f>D118-E118</f>
        <v>0</v>
      </c>
      <c r="G118" s="3"/>
      <c r="H118" s="3"/>
      <c r="I118" s="3"/>
      <c r="J118" s="20">
        <v>250</v>
      </c>
      <c r="K118" s="21">
        <v>211</v>
      </c>
      <c r="L118" s="35">
        <f>E118/K118</f>
        <v>18.957345971563981</v>
      </c>
      <c r="M118" s="13" t="str">
        <f>VLOOKUP(Table1[[#This Row],[Name of municipality]],WIP!$E$1:$F$87,2,FALSE)</f>
        <v>LM</v>
      </c>
      <c r="N118" t="e">
        <f>VLOOKUP(Table1[[#This Row],[Name of municipality]],WIP!$H$1:$I$10,2,FALSE)</f>
        <v>#N/A</v>
      </c>
      <c r="O118"/>
      <c r="P118"/>
      <c r="Q118"/>
    </row>
    <row r="119" spans="1:17">
      <c r="A119" s="43" t="s">
        <v>153</v>
      </c>
      <c r="B119" s="3" t="s">
        <v>133</v>
      </c>
      <c r="C119" s="3" t="s">
        <v>20</v>
      </c>
      <c r="D119" s="62">
        <v>5000</v>
      </c>
      <c r="E119" s="68">
        <v>0</v>
      </c>
      <c r="F119" s="71">
        <v>5000</v>
      </c>
      <c r="G119" s="3"/>
      <c r="H119" s="3"/>
      <c r="I119" s="3"/>
      <c r="J119" s="3"/>
      <c r="K119" s="26"/>
      <c r="L119" s="34" t="e">
        <f>E119/K119</f>
        <v>#DIV/0!</v>
      </c>
      <c r="M119" s="73" t="e">
        <f>VLOOKUP(Table1[[#This Row],[Name of municipality]],WIP!$E$1:$F$87,2,FALSE)</f>
        <v>#N/A</v>
      </c>
      <c r="N119" t="e">
        <f>VLOOKUP(Table1[[#This Row],[Name of municipality]],WIP!$H$1:$I$10,2,FALSE)</f>
        <v>#N/A</v>
      </c>
      <c r="O119"/>
      <c r="P119"/>
      <c r="Q119"/>
    </row>
    <row r="120" spans="1:17">
      <c r="A120" s="2" t="s">
        <v>115</v>
      </c>
      <c r="B120" s="3" t="s">
        <v>23</v>
      </c>
      <c r="C120" s="3" t="s">
        <v>24</v>
      </c>
      <c r="D120" s="4">
        <v>6000</v>
      </c>
      <c r="E120" s="5">
        <v>4268</v>
      </c>
      <c r="F120" s="59">
        <f>D120-E120</f>
        <v>1732</v>
      </c>
      <c r="G120" s="3"/>
      <c r="H120" s="3"/>
      <c r="I120" s="3"/>
      <c r="J120" s="3">
        <v>309</v>
      </c>
      <c r="K120" s="3">
        <v>363</v>
      </c>
      <c r="L120" s="34">
        <f>E120/K120</f>
        <v>11.757575757575758</v>
      </c>
      <c r="M120" s="13" t="str">
        <f>VLOOKUP(Table1[[#This Row],[Name of municipality]],WIP!$E$1:$F$87,2,FALSE)</f>
        <v>LM</v>
      </c>
      <c r="N120" t="e">
        <f>VLOOKUP(Table1[[#This Row],[Name of municipality]],WIP!$H$1:$I$10,2,FALSE)</f>
        <v>#N/A</v>
      </c>
      <c r="O120"/>
      <c r="P120"/>
      <c r="Q120"/>
    </row>
    <row r="121" spans="1:17">
      <c r="A121" t="s">
        <v>118</v>
      </c>
      <c r="B121" s="3" t="s">
        <v>106</v>
      </c>
      <c r="C121" s="3" t="s">
        <v>20</v>
      </c>
      <c r="D121" s="25">
        <v>2700</v>
      </c>
      <c r="E121" s="25">
        <v>2538</v>
      </c>
      <c r="F121" s="59" t="s">
        <v>89</v>
      </c>
      <c r="G121" s="3"/>
      <c r="H121" s="3"/>
      <c r="I121" s="3"/>
      <c r="J121" s="3">
        <v>336</v>
      </c>
      <c r="K121" s="26">
        <v>159</v>
      </c>
      <c r="L121" s="34">
        <f>E121/K121</f>
        <v>15.962264150943396</v>
      </c>
      <c r="M121" s="13" t="str">
        <f>VLOOKUP(Table1[[#This Row],[Name of municipality]],WIP!$E$1:$F$87,2,FALSE)</f>
        <v>LM</v>
      </c>
      <c r="N121" t="e">
        <f>VLOOKUP(Table1[[#This Row],[Name of municipality]],WIP!$H$1:$I$10,2,FALSE)</f>
        <v>#N/A</v>
      </c>
      <c r="O121"/>
      <c r="P121"/>
      <c r="Q121"/>
    </row>
    <row r="122" spans="1:17">
      <c r="A122" t="s">
        <v>117</v>
      </c>
      <c r="B122" s="3" t="s">
        <v>78</v>
      </c>
      <c r="C122" s="3" t="s">
        <v>29</v>
      </c>
      <c r="D122" s="18">
        <v>8000</v>
      </c>
      <c r="E122" s="19">
        <v>8000</v>
      </c>
      <c r="F122" s="59">
        <f>D122-E122</f>
        <v>0</v>
      </c>
      <c r="G122" s="3"/>
      <c r="H122" s="3"/>
      <c r="I122" s="3"/>
      <c r="J122" s="9">
        <v>1070</v>
      </c>
      <c r="K122" s="9">
        <v>1054</v>
      </c>
      <c r="L122" s="35">
        <f>E122/K122</f>
        <v>7.5901328273244779</v>
      </c>
      <c r="M122" s="13" t="str">
        <f>VLOOKUP(Table1[[#This Row],[Name of municipality]],WIP!$E$1:$F$87,2,FALSE)</f>
        <v>LM</v>
      </c>
      <c r="N122" t="e">
        <f>VLOOKUP(Table1[[#This Row],[Name of municipality]],WIP!$H$1:$I$10,2,FALSE)</f>
        <v>#N/A</v>
      </c>
      <c r="O122"/>
      <c r="P122"/>
      <c r="Q122"/>
    </row>
    <row r="123" spans="1:17">
      <c r="A123" s="43" t="s">
        <v>153</v>
      </c>
      <c r="B123" s="3" t="s">
        <v>78</v>
      </c>
      <c r="C123" s="3" t="s">
        <v>29</v>
      </c>
      <c r="D123" s="62">
        <v>5000</v>
      </c>
      <c r="E123" s="68">
        <v>8000</v>
      </c>
      <c r="F123" s="71">
        <v>0</v>
      </c>
      <c r="G123" s="3"/>
      <c r="H123" s="3"/>
      <c r="I123" s="3"/>
      <c r="J123" s="3"/>
      <c r="K123" s="26"/>
      <c r="L123" s="34" t="e">
        <f>E123/K123</f>
        <v>#DIV/0!</v>
      </c>
      <c r="M123" s="73" t="str">
        <f>VLOOKUP(Table1[[#This Row],[Name of municipality]],WIP!$E$1:$F$87,2,FALSE)</f>
        <v>LM</v>
      </c>
      <c r="N123" t="e">
        <f>VLOOKUP(Table1[[#This Row],[Name of municipality]],WIP!$H$1:$I$10,2,FALSE)</f>
        <v>#N/A</v>
      </c>
      <c r="O123"/>
      <c r="P123"/>
      <c r="Q123"/>
    </row>
    <row r="124" spans="1:17">
      <c r="A124" s="2" t="s">
        <v>115</v>
      </c>
      <c r="B124" s="3" t="s">
        <v>21</v>
      </c>
      <c r="C124" s="3" t="s">
        <v>20</v>
      </c>
      <c r="D124" s="4">
        <v>5000</v>
      </c>
      <c r="E124" s="5">
        <v>4383</v>
      </c>
      <c r="F124" s="59">
        <f>D124-E124</f>
        <v>617</v>
      </c>
      <c r="G124" s="3"/>
      <c r="H124" s="3"/>
      <c r="I124" s="3"/>
      <c r="J124" s="3">
        <v>21</v>
      </c>
      <c r="K124" s="3">
        <v>43</v>
      </c>
      <c r="L124" s="34">
        <f>E124/K124</f>
        <v>101.93023255813954</v>
      </c>
      <c r="M124" s="13" t="str">
        <f>VLOOKUP(Table1[[#This Row],[Name of municipality]],WIP!$E$1:$F$87,2,FALSE)</f>
        <v>LM</v>
      </c>
      <c r="N124" t="e">
        <f>VLOOKUP(Table1[[#This Row],[Name of municipality]],WIP!$H$1:$I$10,2,FALSE)</f>
        <v>#N/A</v>
      </c>
      <c r="O124"/>
      <c r="P124"/>
      <c r="Q124"/>
    </row>
    <row r="125" spans="1:17">
      <c r="A125" t="s">
        <v>116</v>
      </c>
      <c r="B125" s="3" t="s">
        <v>62</v>
      </c>
      <c r="C125" s="3" t="s">
        <v>39</v>
      </c>
      <c r="D125" s="15">
        <v>5000</v>
      </c>
      <c r="E125" s="15">
        <v>4999</v>
      </c>
      <c r="F125" s="59">
        <f>D125-E125</f>
        <v>1</v>
      </c>
      <c r="G125" s="3"/>
      <c r="H125" s="3"/>
      <c r="I125" s="3"/>
      <c r="J125" s="9">
        <v>433</v>
      </c>
      <c r="K125" s="3">
        <v>626</v>
      </c>
      <c r="L125" s="34">
        <f>E125/K125</f>
        <v>7.9856230031948883</v>
      </c>
      <c r="M125" s="13" t="str">
        <f>VLOOKUP(Table1[[#This Row],[Name of municipality]],WIP!$E$1:$F$87,2,FALSE)</f>
        <v>LM</v>
      </c>
      <c r="N125" t="e">
        <f>VLOOKUP(Table1[[#This Row],[Name of municipality]],WIP!$H$1:$I$10,2,FALSE)</f>
        <v>#N/A</v>
      </c>
      <c r="O125"/>
      <c r="P125"/>
      <c r="Q125"/>
    </row>
    <row r="126" spans="1:17">
      <c r="A126" t="s">
        <v>117</v>
      </c>
      <c r="B126" s="3" t="s">
        <v>62</v>
      </c>
      <c r="C126" s="3" t="s">
        <v>39</v>
      </c>
      <c r="D126" s="18">
        <v>7000</v>
      </c>
      <c r="E126" s="21">
        <v>6997</v>
      </c>
      <c r="F126" s="59">
        <f>D126-E126</f>
        <v>3</v>
      </c>
      <c r="G126" s="3"/>
      <c r="H126" s="3"/>
      <c r="I126" s="3"/>
      <c r="J126" s="21">
        <v>683</v>
      </c>
      <c r="K126" s="21">
        <v>585</v>
      </c>
      <c r="L126" s="35">
        <f>E126/K126</f>
        <v>11.960683760683761</v>
      </c>
      <c r="M126" s="13" t="str">
        <f>VLOOKUP(Table1[[#This Row],[Name of municipality]],WIP!$E$1:$F$87,2,FALSE)</f>
        <v>LM</v>
      </c>
      <c r="N126" t="e">
        <f>VLOOKUP(Table1[[#This Row],[Name of municipality]],WIP!$H$1:$I$10,2,FALSE)</f>
        <v>#N/A</v>
      </c>
      <c r="O126"/>
      <c r="P126"/>
      <c r="Q126"/>
    </row>
    <row r="127" spans="1:17">
      <c r="A127" t="s">
        <v>118</v>
      </c>
      <c r="B127" s="3" t="s">
        <v>62</v>
      </c>
      <c r="C127" s="3" t="s">
        <v>39</v>
      </c>
      <c r="D127" s="25">
        <v>4500</v>
      </c>
      <c r="E127" s="25">
        <v>4500</v>
      </c>
      <c r="F127" s="59" t="s">
        <v>89</v>
      </c>
      <c r="G127" s="3"/>
      <c r="H127" s="3"/>
      <c r="I127" s="3"/>
      <c r="J127" s="3">
        <v>317</v>
      </c>
      <c r="K127" s="26">
        <v>315</v>
      </c>
      <c r="L127" s="34">
        <f>E127/K127</f>
        <v>14.285714285714286</v>
      </c>
      <c r="M127" s="13" t="str">
        <f>VLOOKUP(Table1[[#This Row],[Name of municipality]],WIP!$E$1:$F$87,2,FALSE)</f>
        <v>LM</v>
      </c>
      <c r="N127" t="e">
        <f>VLOOKUP(Table1[[#This Row],[Name of municipality]],WIP!$H$1:$I$10,2,FALSE)</f>
        <v>#N/A</v>
      </c>
      <c r="O127"/>
      <c r="P127"/>
      <c r="Q127"/>
    </row>
    <row r="128" spans="1:17" ht="17">
      <c r="A128" s="43" t="s">
        <v>153</v>
      </c>
      <c r="B128" s="3" t="s">
        <v>62</v>
      </c>
      <c r="C128" s="74" t="s">
        <v>39</v>
      </c>
      <c r="D128" s="62">
        <v>5000</v>
      </c>
      <c r="E128" s="68">
        <v>6000</v>
      </c>
      <c r="F128" s="71">
        <v>0</v>
      </c>
      <c r="G128" s="3"/>
      <c r="H128" s="3"/>
      <c r="I128" s="3"/>
      <c r="J128" s="3"/>
      <c r="K128" s="26"/>
      <c r="L128" s="34" t="e">
        <f>E128/K128</f>
        <v>#DIV/0!</v>
      </c>
      <c r="M128" s="73" t="str">
        <f>VLOOKUP(Table1[[#This Row],[Name of municipality]],WIP!$E$1:$F$87,2,FALSE)</f>
        <v>LM</v>
      </c>
      <c r="N128" t="e">
        <f>VLOOKUP(Table1[[#This Row],[Name of municipality]],WIP!$H$1:$I$10,2,FALSE)</f>
        <v>#N/A</v>
      </c>
      <c r="O128"/>
      <c r="P128"/>
      <c r="Q128"/>
    </row>
    <row r="129" spans="1:17">
      <c r="A129" s="2" t="s">
        <v>115</v>
      </c>
      <c r="B129" s="3" t="s">
        <v>45</v>
      </c>
      <c r="C129" s="3" t="s">
        <v>44</v>
      </c>
      <c r="D129" s="4">
        <v>3000</v>
      </c>
      <c r="E129" s="5">
        <v>2579</v>
      </c>
      <c r="F129" s="59">
        <f>D129-E129</f>
        <v>421</v>
      </c>
      <c r="G129" s="3"/>
      <c r="H129" s="3"/>
      <c r="I129" s="3"/>
      <c r="J129" s="9">
        <v>0</v>
      </c>
      <c r="K129" s="10">
        <v>0</v>
      </c>
      <c r="L129" s="34" t="e">
        <f>E129/K129</f>
        <v>#DIV/0!</v>
      </c>
      <c r="M129" s="13" t="s">
        <v>125</v>
      </c>
      <c r="N129" t="e">
        <f>VLOOKUP(Table1[[#This Row],[Name of municipality]],WIP!$H$1:$I$10,2,FALSE)</f>
        <v>#N/A</v>
      </c>
      <c r="O129"/>
      <c r="P129"/>
      <c r="Q129"/>
    </row>
    <row r="130" spans="1:17">
      <c r="A130" t="s">
        <v>118</v>
      </c>
      <c r="B130" s="3" t="s">
        <v>99</v>
      </c>
      <c r="C130" s="3" t="s">
        <v>11</v>
      </c>
      <c r="D130" s="25">
        <v>6295</v>
      </c>
      <c r="E130" s="25">
        <v>6071</v>
      </c>
      <c r="F130" s="59" t="s">
        <v>89</v>
      </c>
      <c r="G130" s="3"/>
      <c r="H130" s="3"/>
      <c r="I130" s="3"/>
      <c r="J130" s="3">
        <v>661</v>
      </c>
      <c r="K130" s="26">
        <v>1186</v>
      </c>
      <c r="L130" s="34">
        <f>E130/K130</f>
        <v>5.1188870151770658</v>
      </c>
      <c r="M130" s="13" t="str">
        <f>VLOOKUP(Table1[[#This Row],[Name of municipality]],WIP!$E$1:$F$87,2,FALSE)</f>
        <v>Metros</v>
      </c>
      <c r="N130" t="e">
        <f>VLOOKUP(Table1[[#This Row],[Name of municipality]],WIP!$H$1:$I$10,2,FALSE)</f>
        <v>#N/A</v>
      </c>
      <c r="O130"/>
      <c r="P130"/>
      <c r="Q130"/>
    </row>
    <row r="131" spans="1:17">
      <c r="A131" t="s">
        <v>117</v>
      </c>
      <c r="B131" s="3" t="s">
        <v>79</v>
      </c>
      <c r="C131" s="3" t="s">
        <v>29</v>
      </c>
      <c r="D131" s="18">
        <v>6000</v>
      </c>
      <c r="E131" s="9" t="s">
        <v>73</v>
      </c>
      <c r="F131" s="59"/>
      <c r="G131" s="3"/>
      <c r="H131" s="3"/>
      <c r="I131" s="3"/>
      <c r="J131" s="21">
        <v>669</v>
      </c>
      <c r="K131" s="21">
        <v>600</v>
      </c>
      <c r="L131" s="35" t="e">
        <f>E131/K131</f>
        <v>#VALUE!</v>
      </c>
      <c r="M131" s="13" t="str">
        <f>VLOOKUP(Table1[[#This Row],[Name of municipality]],WIP!$E$1:$F$87,2,FALSE)</f>
        <v>LM</v>
      </c>
      <c r="N131" t="e">
        <f>VLOOKUP(Table1[[#This Row],[Name of municipality]],WIP!$H$1:$I$10,2,FALSE)</f>
        <v>#N/A</v>
      </c>
      <c r="O131"/>
      <c r="P131"/>
      <c r="Q131"/>
    </row>
    <row r="132" spans="1:17">
      <c r="A132" t="s">
        <v>117</v>
      </c>
      <c r="B132" s="3" t="s">
        <v>83</v>
      </c>
      <c r="C132" s="3" t="s">
        <v>39</v>
      </c>
      <c r="D132" s="18">
        <v>5000</v>
      </c>
      <c r="E132" s="21">
        <v>4785</v>
      </c>
      <c r="F132" s="59">
        <f>D132-E132</f>
        <v>215</v>
      </c>
      <c r="G132" s="3"/>
      <c r="H132" s="3"/>
      <c r="I132" s="3"/>
      <c r="J132" s="21">
        <v>304</v>
      </c>
      <c r="K132" s="21">
        <v>305</v>
      </c>
      <c r="L132" s="35">
        <f>E132/K132</f>
        <v>15.688524590163935</v>
      </c>
      <c r="M132" s="13" t="str">
        <f>VLOOKUP(Table1[[#This Row],[Name of municipality]],WIP!$E$1:$F$87,2,FALSE)</f>
        <v>LM</v>
      </c>
      <c r="N132" t="e">
        <f>VLOOKUP(Table1[[#This Row],[Name of municipality]],WIP!$H$1:$I$10,2,FALSE)</f>
        <v>#N/A</v>
      </c>
      <c r="O132"/>
      <c r="P132"/>
      <c r="Q132"/>
    </row>
    <row r="133" spans="1:17">
      <c r="A133" t="s">
        <v>118</v>
      </c>
      <c r="B133" s="3" t="s">
        <v>83</v>
      </c>
      <c r="C133" s="3" t="s">
        <v>39</v>
      </c>
      <c r="D133" s="25">
        <v>4500</v>
      </c>
      <c r="E133" s="25">
        <v>4450</v>
      </c>
      <c r="F133" s="59" t="s">
        <v>89</v>
      </c>
      <c r="G133" s="3"/>
      <c r="H133" s="3"/>
      <c r="I133" s="3"/>
      <c r="J133" s="3">
        <v>202</v>
      </c>
      <c r="K133" s="26">
        <v>305</v>
      </c>
      <c r="L133" s="34">
        <f>E133/K133</f>
        <v>14.590163934426229</v>
      </c>
      <c r="M133" s="13" t="str">
        <f>VLOOKUP(Table1[[#This Row],[Name of municipality]],WIP!$E$1:$F$87,2,FALSE)</f>
        <v>LM</v>
      </c>
      <c r="N133" t="e">
        <f>VLOOKUP(Table1[[#This Row],[Name of municipality]],WIP!$H$1:$I$10,2,FALSE)</f>
        <v>#N/A</v>
      </c>
      <c r="O133"/>
      <c r="P133"/>
      <c r="Q133"/>
    </row>
    <row r="134" spans="1:17">
      <c r="A134" t="s">
        <v>117</v>
      </c>
      <c r="B134" s="3" t="s">
        <v>68</v>
      </c>
      <c r="C134" s="3" t="s">
        <v>35</v>
      </c>
      <c r="D134" s="18">
        <v>3000</v>
      </c>
      <c r="E134" s="19">
        <v>2630</v>
      </c>
      <c r="F134" s="59">
        <f>D134-E134</f>
        <v>370</v>
      </c>
      <c r="G134" s="3"/>
      <c r="H134" s="3"/>
      <c r="I134" s="3"/>
      <c r="J134" s="20">
        <v>494</v>
      </c>
      <c r="K134" s="21">
        <v>521</v>
      </c>
      <c r="L134" s="35">
        <f>E134/K134</f>
        <v>5.0479846449136279</v>
      </c>
      <c r="M134" s="13" t="str">
        <f>VLOOKUP(Table1[[#This Row],[Name of municipality]],WIP!$E$1:$F$87,2,FALSE)</f>
        <v>LM</v>
      </c>
      <c r="N134" t="e">
        <f>VLOOKUP(Table1[[#This Row],[Name of municipality]],WIP!$H$1:$I$10,2,FALSE)</f>
        <v>#N/A</v>
      </c>
      <c r="O134"/>
      <c r="P134"/>
      <c r="Q134"/>
    </row>
    <row r="135" spans="1:17">
      <c r="A135" t="s">
        <v>118</v>
      </c>
      <c r="B135" s="3" t="s">
        <v>101</v>
      </c>
      <c r="C135" s="3" t="s">
        <v>29</v>
      </c>
      <c r="D135" s="25">
        <v>9000</v>
      </c>
      <c r="E135" s="25">
        <v>0</v>
      </c>
      <c r="F135" s="59" t="s">
        <v>89</v>
      </c>
      <c r="G135" s="3"/>
      <c r="H135" s="3"/>
      <c r="I135" s="3"/>
      <c r="J135" s="3">
        <v>575</v>
      </c>
      <c r="K135" s="6" t="s">
        <v>93</v>
      </c>
      <c r="L135" s="34" t="e">
        <f>E135/K135</f>
        <v>#VALUE!</v>
      </c>
      <c r="M135" s="13" t="str">
        <f>VLOOKUP(Table1[[#This Row],[Name of municipality]],WIP!$E$1:$F$87,2,FALSE)</f>
        <v>Metros</v>
      </c>
      <c r="N135" t="str">
        <f>VLOOKUP(Table1[[#This Row],[Name of municipality]],WIP!$H$1:$I$10,2,FALSE)</f>
        <v>DD</v>
      </c>
      <c r="O135"/>
      <c r="P135"/>
      <c r="Q135"/>
    </row>
    <row r="136" spans="1:17">
      <c r="A136" t="s">
        <v>118</v>
      </c>
      <c r="B136" s="3" t="s">
        <v>46</v>
      </c>
      <c r="C136" s="3" t="s">
        <v>44</v>
      </c>
      <c r="D136" s="4">
        <v>4500</v>
      </c>
      <c r="E136" s="25">
        <v>0</v>
      </c>
      <c r="F136" s="59" t="s">
        <v>89</v>
      </c>
      <c r="G136" s="3"/>
      <c r="H136" s="3"/>
      <c r="I136" s="3"/>
      <c r="J136" s="3">
        <v>379</v>
      </c>
      <c r="K136" s="26" t="s">
        <v>93</v>
      </c>
      <c r="L136" s="34" t="e">
        <f>E136/K136</f>
        <v>#VALUE!</v>
      </c>
      <c r="M136" s="13" t="str">
        <f>VLOOKUP(Table1[[#This Row],[Name of municipality]],WIP!$E$1:$F$87,2,FALSE)</f>
        <v>LM</v>
      </c>
      <c r="N136" t="str">
        <f>VLOOKUP(Table1[[#This Row],[Name of municipality]],WIP!$H$1:$I$10,2,FALSE)</f>
        <v>DD</v>
      </c>
      <c r="O136"/>
      <c r="P136"/>
      <c r="Q136"/>
    </row>
    <row r="137" spans="1:17">
      <c r="A137" s="2" t="s">
        <v>115</v>
      </c>
      <c r="B137" s="3" t="s">
        <v>49</v>
      </c>
      <c r="C137" s="3" t="s">
        <v>20</v>
      </c>
      <c r="D137" s="4">
        <v>6000</v>
      </c>
      <c r="E137" s="5">
        <v>4314</v>
      </c>
      <c r="F137" s="59">
        <f>D137-E137</f>
        <v>1686</v>
      </c>
      <c r="G137" s="3"/>
      <c r="H137" s="3"/>
      <c r="I137" s="3"/>
      <c r="J137" s="3">
        <v>613</v>
      </c>
      <c r="K137" s="3">
        <v>686</v>
      </c>
      <c r="L137" s="34">
        <f>E137/K137</f>
        <v>6.2886297376093294</v>
      </c>
      <c r="M137" s="13" t="str">
        <f>VLOOKUP(Table1[[#This Row],[Name of municipality]],WIP!$E$1:$F$87,2,FALSE)</f>
        <v>LM</v>
      </c>
      <c r="N137" t="str">
        <f>VLOOKUP(Table1[[#This Row],[Name of municipality]],WIP!$H$1:$I$10,2,FALSE)</f>
        <v>DD</v>
      </c>
      <c r="O137"/>
      <c r="P137"/>
      <c r="Q137"/>
    </row>
    <row r="138" spans="1:17">
      <c r="A138" t="s">
        <v>118</v>
      </c>
      <c r="B138" s="3" t="s">
        <v>97</v>
      </c>
      <c r="C138" s="3" t="s">
        <v>11</v>
      </c>
      <c r="D138" s="22">
        <v>3600</v>
      </c>
      <c r="E138" s="25">
        <v>0</v>
      </c>
      <c r="F138" s="59" t="s">
        <v>89</v>
      </c>
      <c r="G138" s="3"/>
      <c r="H138" s="3"/>
      <c r="I138" s="3"/>
      <c r="J138" s="9" t="s">
        <v>98</v>
      </c>
      <c r="K138" s="26" t="s">
        <v>93</v>
      </c>
      <c r="L138" s="34" t="e">
        <f>E138/K138</f>
        <v>#VALUE!</v>
      </c>
      <c r="M138" s="13" t="str">
        <f>VLOOKUP(Table1[[#This Row],[Name of municipality]],WIP!$E$1:$F$87,2,FALSE)</f>
        <v>LM</v>
      </c>
      <c r="N138" t="e">
        <f>VLOOKUP(Table1[[#This Row],[Name of municipality]],WIP!$H$1:$I$10,2,FALSE)</f>
        <v>#N/A</v>
      </c>
      <c r="O138"/>
      <c r="P138"/>
      <c r="Q138"/>
    </row>
    <row r="139" spans="1:17">
      <c r="A139" t="s">
        <v>116</v>
      </c>
      <c r="B139" s="3" t="s">
        <v>58</v>
      </c>
      <c r="C139" s="3" t="s">
        <v>24</v>
      </c>
      <c r="D139" s="15">
        <v>6000</v>
      </c>
      <c r="E139" s="15">
        <v>5818</v>
      </c>
      <c r="F139" s="59">
        <f>D139-E139</f>
        <v>182</v>
      </c>
      <c r="G139" s="3"/>
      <c r="H139" s="3"/>
      <c r="I139" s="3"/>
      <c r="J139" s="9">
        <v>434</v>
      </c>
      <c r="K139" s="3">
        <v>439</v>
      </c>
      <c r="L139" s="34">
        <f>E139/K139</f>
        <v>13.252847380410023</v>
      </c>
      <c r="M139" s="13" t="str">
        <f>VLOOKUP(Table1[[#This Row],[Name of municipality]],WIP!$E$1:$F$87,2,FALSE)</f>
        <v>LM</v>
      </c>
      <c r="N139" t="e">
        <f>VLOOKUP(Table1[[#This Row],[Name of municipality]],WIP!$H$1:$I$10,2,FALSE)</f>
        <v>#N/A</v>
      </c>
      <c r="O139"/>
      <c r="P139"/>
      <c r="Q139"/>
    </row>
    <row r="140" spans="1:17">
      <c r="A140" t="s">
        <v>118</v>
      </c>
      <c r="B140" s="3" t="s">
        <v>58</v>
      </c>
      <c r="C140" s="3" t="s">
        <v>24</v>
      </c>
      <c r="D140" s="4">
        <v>3600</v>
      </c>
      <c r="E140" s="25">
        <v>3599</v>
      </c>
      <c r="F140" s="59" t="s">
        <v>89</v>
      </c>
      <c r="G140" s="3"/>
      <c r="H140" s="3"/>
      <c r="I140" s="3"/>
      <c r="J140" s="3">
        <v>278</v>
      </c>
      <c r="K140" s="26">
        <v>78</v>
      </c>
      <c r="L140" s="34">
        <f>E140/K140</f>
        <v>46.141025641025642</v>
      </c>
      <c r="M140" s="13" t="str">
        <f>VLOOKUP(Table1[[#This Row],[Name of municipality]],WIP!$E$1:$F$87,2,FALSE)</f>
        <v>LM</v>
      </c>
      <c r="N140" t="e">
        <f>VLOOKUP(Table1[[#This Row],[Name of municipality]],WIP!$H$1:$I$10,2,FALSE)</f>
        <v>#N/A</v>
      </c>
      <c r="O140"/>
      <c r="P140"/>
      <c r="Q140"/>
    </row>
    <row r="141" spans="1:17">
      <c r="A141" s="2" t="s">
        <v>115</v>
      </c>
      <c r="B141" s="3" t="s">
        <v>30</v>
      </c>
      <c r="C141" s="3" t="s">
        <v>29</v>
      </c>
      <c r="D141" s="4">
        <v>4000</v>
      </c>
      <c r="E141" s="5">
        <v>1537</v>
      </c>
      <c r="F141" s="59">
        <f>D141-E141</f>
        <v>2463</v>
      </c>
      <c r="G141" s="3"/>
      <c r="H141" s="3"/>
      <c r="I141" s="3"/>
      <c r="J141" s="3"/>
      <c r="K141" s="3"/>
      <c r="L141" s="34" t="e">
        <f>E141/K141</f>
        <v>#DIV/0!</v>
      </c>
      <c r="M141" s="13" t="str">
        <f>VLOOKUP(Table1[[#This Row],[Name of municipality]],WIP!$E$1:$F$87,2,FALSE)</f>
        <v>LM</v>
      </c>
      <c r="N141" t="e">
        <f>VLOOKUP(Table1[[#This Row],[Name of municipality]],WIP!$H$1:$I$10,2,FALSE)</f>
        <v>#N/A</v>
      </c>
      <c r="O141"/>
      <c r="P141"/>
      <c r="Q141"/>
    </row>
    <row r="142" spans="1:17">
      <c r="A142" t="s">
        <v>116</v>
      </c>
      <c r="B142" s="3" t="s">
        <v>30</v>
      </c>
      <c r="C142" s="3" t="s">
        <v>29</v>
      </c>
      <c r="D142" s="15">
        <v>6000</v>
      </c>
      <c r="E142" s="15">
        <v>2573</v>
      </c>
      <c r="F142" s="59">
        <f>D142-E142</f>
        <v>3427</v>
      </c>
      <c r="G142" s="3"/>
      <c r="H142" s="3"/>
      <c r="I142" s="3"/>
      <c r="J142" s="9">
        <v>326</v>
      </c>
      <c r="K142" s="3">
        <v>320</v>
      </c>
      <c r="L142" s="34">
        <f>E142/K142</f>
        <v>8.0406250000000004</v>
      </c>
      <c r="M142" s="13" t="str">
        <f>VLOOKUP(Table1[[#This Row],[Name of municipality]],WIP!$E$1:$F$87,2,FALSE)</f>
        <v>LM</v>
      </c>
      <c r="N142" t="e">
        <f>VLOOKUP(Table1[[#This Row],[Name of municipality]],WIP!$H$1:$I$10,2,FALSE)</f>
        <v>#N/A</v>
      </c>
      <c r="O142"/>
      <c r="P142"/>
      <c r="Q142"/>
    </row>
    <row r="143" spans="1:17">
      <c r="A143" t="s">
        <v>117</v>
      </c>
      <c r="B143" s="3" t="s">
        <v>30</v>
      </c>
      <c r="C143" s="3" t="s">
        <v>29</v>
      </c>
      <c r="D143" s="18">
        <v>8000</v>
      </c>
      <c r="E143" s="19">
        <v>8000</v>
      </c>
      <c r="F143" s="59">
        <f>D143-E143</f>
        <v>0</v>
      </c>
      <c r="G143" s="3"/>
      <c r="H143" s="3"/>
      <c r="I143" s="3"/>
      <c r="J143" s="21">
        <v>803</v>
      </c>
      <c r="K143" s="21">
        <v>685</v>
      </c>
      <c r="L143" s="35">
        <f>E143/K143</f>
        <v>11.678832116788321</v>
      </c>
      <c r="M143" s="13" t="str">
        <f>VLOOKUP(Table1[[#This Row],[Name of municipality]],WIP!$E$1:$F$87,2,FALSE)</f>
        <v>LM</v>
      </c>
      <c r="N143" t="e">
        <f>VLOOKUP(Table1[[#This Row],[Name of municipality]],WIP!$H$1:$I$10,2,FALSE)</f>
        <v>#N/A</v>
      </c>
      <c r="O143"/>
      <c r="P143"/>
      <c r="Q143"/>
    </row>
    <row r="144" spans="1:17">
      <c r="A144" t="s">
        <v>117</v>
      </c>
      <c r="B144" s="3" t="s">
        <v>75</v>
      </c>
      <c r="C144" s="3" t="s">
        <v>11</v>
      </c>
      <c r="D144" s="22">
        <v>4000</v>
      </c>
      <c r="E144" s="19">
        <v>4000</v>
      </c>
      <c r="F144" s="59">
        <f>D144-E144</f>
        <v>0</v>
      </c>
      <c r="G144" s="3"/>
      <c r="H144" s="3"/>
      <c r="I144" s="3"/>
      <c r="J144" s="21">
        <v>605</v>
      </c>
      <c r="K144" s="21">
        <v>601</v>
      </c>
      <c r="L144" s="35">
        <f>E144/K144</f>
        <v>6.6555740432612316</v>
      </c>
      <c r="M144" s="13" t="str">
        <f>VLOOKUP(Table1[[#This Row],[Name of municipality]],WIP!$E$1:$F$87,2,FALSE)</f>
        <v>LM</v>
      </c>
      <c r="N144" t="e">
        <f>VLOOKUP(Table1[[#This Row],[Name of municipality]],WIP!$H$1:$I$10,2,FALSE)</f>
        <v>#N/A</v>
      </c>
      <c r="O144"/>
      <c r="P144"/>
      <c r="Q144"/>
    </row>
    <row r="145" spans="1:17">
      <c r="A145" t="s">
        <v>117</v>
      </c>
      <c r="B145" s="3" t="s">
        <v>72</v>
      </c>
      <c r="C145" s="3" t="s">
        <v>152</v>
      </c>
      <c r="D145" s="22">
        <v>3000</v>
      </c>
      <c r="E145" s="9" t="s">
        <v>73</v>
      </c>
      <c r="F145" s="59">
        <v>3000</v>
      </c>
      <c r="G145" s="3"/>
      <c r="H145" s="3"/>
      <c r="I145" s="3"/>
      <c r="J145" s="21">
        <v>425</v>
      </c>
      <c r="K145" s="3">
        <v>0</v>
      </c>
      <c r="L145" s="35" t="e">
        <f>E145/K145</f>
        <v>#VALUE!</v>
      </c>
      <c r="M145" s="13" t="str">
        <f>VLOOKUP(Table1[[#This Row],[Name of municipality]],WIP!$E$1:$F$87,2,FALSE)</f>
        <v>LM</v>
      </c>
      <c r="N145" t="e">
        <f>VLOOKUP(Table1[[#This Row],[Name of municipality]],WIP!$H$1:$I$10,2,FALSE)</f>
        <v>#N/A</v>
      </c>
      <c r="O145"/>
      <c r="P145"/>
      <c r="Q145"/>
    </row>
    <row r="146" spans="1:17">
      <c r="A146" t="s">
        <v>118</v>
      </c>
      <c r="B146" s="11" t="s">
        <v>108</v>
      </c>
      <c r="C146" s="3" t="s">
        <v>44</v>
      </c>
      <c r="D146" s="80">
        <v>4500</v>
      </c>
      <c r="E146" s="28">
        <v>0</v>
      </c>
      <c r="F146" s="60" t="s">
        <v>89</v>
      </c>
      <c r="G146" s="11"/>
      <c r="H146" s="11"/>
      <c r="I146" s="11"/>
      <c r="J146" s="17" t="s">
        <v>109</v>
      </c>
      <c r="K146" s="29" t="s">
        <v>93</v>
      </c>
      <c r="L146" s="34" t="e">
        <f>E146/K146</f>
        <v>#VALUE!</v>
      </c>
      <c r="M146" s="13" t="str">
        <f>VLOOKUP(Table1[[#This Row],[Name of municipality]],WIP!$E$1:$F$87,2,FALSE)</f>
        <v>LM</v>
      </c>
      <c r="N146" t="e">
        <f>VLOOKUP(Table1[[#This Row],[Name of municipality]],WIP!$H$1:$I$10,2,FALSE)</f>
        <v>#N/A</v>
      </c>
      <c r="O146"/>
      <c r="P146"/>
      <c r="Q146"/>
    </row>
    <row r="147" spans="1:17">
      <c r="A147" t="s">
        <v>117</v>
      </c>
      <c r="B147" s="43" t="s">
        <v>71</v>
      </c>
      <c r="C147" s="52" t="s">
        <v>152</v>
      </c>
      <c r="D147" s="65">
        <v>3000</v>
      </c>
      <c r="E147" s="70">
        <v>3000</v>
      </c>
      <c r="F147" s="72">
        <f>D147-E147</f>
        <v>0</v>
      </c>
      <c r="G147" s="36"/>
      <c r="H147" s="3"/>
      <c r="I147" s="3"/>
      <c r="J147" s="21">
        <v>307</v>
      </c>
      <c r="K147" s="21">
        <v>291</v>
      </c>
      <c r="L147" s="35">
        <f>E147/K147</f>
        <v>10.309278350515465</v>
      </c>
      <c r="M147" s="3" t="str">
        <f>VLOOKUP(Table1[[#This Row],[Name of municipality]],WIP!$E$1:$F$87,2,FALSE)</f>
        <v>LM</v>
      </c>
      <c r="N147" t="e">
        <f>VLOOKUP(Table1[[#This Row],[Name of municipality]],WIP!$H$1:$I$10,2,FALSE)</f>
        <v>#N/A</v>
      </c>
      <c r="O147"/>
      <c r="P147"/>
      <c r="Q147"/>
    </row>
    <row r="148" spans="1:17">
      <c r="A148" s="2" t="s">
        <v>115</v>
      </c>
      <c r="B148" s="43" t="s">
        <v>42</v>
      </c>
      <c r="C148" s="52" t="s">
        <v>152</v>
      </c>
      <c r="D148" s="64">
        <v>6000</v>
      </c>
      <c r="E148" s="69">
        <v>6000</v>
      </c>
      <c r="F148" s="72">
        <f>D148-E148</f>
        <v>0</v>
      </c>
      <c r="G148" s="36"/>
      <c r="H148" s="3"/>
      <c r="I148" s="3"/>
      <c r="J148" s="3"/>
      <c r="K148" s="3"/>
      <c r="L148" s="34" t="e">
        <f>E148/K148</f>
        <v>#DIV/0!</v>
      </c>
      <c r="M148" s="3" t="str">
        <f>VLOOKUP(Table1[[#This Row],[Name of municipality]],WIP!$E$1:$F$87,2,FALSE)</f>
        <v>LM</v>
      </c>
      <c r="N148" t="e">
        <f>VLOOKUP(Table1[[#This Row],[Name of municipality]],WIP!$H$1:$I$10,2,FALSE)</f>
        <v>#N/A</v>
      </c>
      <c r="O148"/>
      <c r="P148"/>
      <c r="Q148"/>
    </row>
    <row r="149" spans="1:17">
      <c r="A149" t="s">
        <v>116</v>
      </c>
      <c r="B149" s="43" t="s">
        <v>42</v>
      </c>
      <c r="C149" s="52" t="s">
        <v>152</v>
      </c>
      <c r="D149" s="63">
        <v>7000</v>
      </c>
      <c r="E149" s="63">
        <v>6996</v>
      </c>
      <c r="F149" s="72">
        <f>D149-E149</f>
        <v>4</v>
      </c>
      <c r="G149" s="36"/>
      <c r="H149" s="3"/>
      <c r="I149" s="3"/>
      <c r="J149" s="9">
        <v>562</v>
      </c>
      <c r="K149" s="3">
        <v>103</v>
      </c>
      <c r="L149" s="34">
        <f>E149/K149</f>
        <v>67.922330097087382</v>
      </c>
      <c r="M149" s="3" t="str">
        <f>VLOOKUP(Table1[[#This Row],[Name of municipality]],WIP!$E$1:$F$87,2,FALSE)</f>
        <v>LM</v>
      </c>
      <c r="N149" t="e">
        <f>VLOOKUP(Table1[[#This Row],[Name of municipality]],WIP!$H$1:$I$10,2,FALSE)</f>
        <v>#N/A</v>
      </c>
      <c r="O149"/>
      <c r="P149"/>
      <c r="Q149"/>
    </row>
    <row r="150" spans="1:17">
      <c r="A150" s="2" t="s">
        <v>115</v>
      </c>
      <c r="B150" s="43" t="s">
        <v>16</v>
      </c>
      <c r="C150" s="52" t="s">
        <v>15</v>
      </c>
      <c r="D150" s="64">
        <v>7236</v>
      </c>
      <c r="E150" s="69">
        <v>7236</v>
      </c>
      <c r="F150" s="72">
        <f>D150-E150</f>
        <v>0</v>
      </c>
      <c r="G150" s="36"/>
      <c r="H150" s="3"/>
      <c r="I150" s="3"/>
      <c r="J150" s="3">
        <v>381</v>
      </c>
      <c r="K150" s="3">
        <v>403</v>
      </c>
      <c r="L150" s="34">
        <f>E150/K150</f>
        <v>17.955334987593051</v>
      </c>
      <c r="M150" s="3" t="str">
        <f>VLOOKUP(Table1[[#This Row],[Name of municipality]],WIP!$E$1:$F$87,2,FALSE)</f>
        <v>LM</v>
      </c>
      <c r="N150" t="e">
        <f>VLOOKUP(Table1[[#This Row],[Name of municipality]],WIP!$H$1:$I$10,2,FALSE)</f>
        <v>#N/A</v>
      </c>
      <c r="O150"/>
      <c r="P150"/>
      <c r="Q150"/>
    </row>
    <row r="151" spans="1:17">
      <c r="A151" s="43" t="s">
        <v>153</v>
      </c>
      <c r="B151" t="s">
        <v>16</v>
      </c>
      <c r="C151" s="52" t="s">
        <v>15</v>
      </c>
      <c r="D151" s="58">
        <v>8000</v>
      </c>
      <c r="E151" s="56">
        <v>8000</v>
      </c>
      <c r="F151" s="61">
        <v>0</v>
      </c>
      <c r="G151" s="36"/>
      <c r="H151" s="3"/>
      <c r="I151" s="3"/>
      <c r="J151" s="3"/>
      <c r="K151" s="26"/>
      <c r="L151" s="34" t="e">
        <f>E151/K151</f>
        <v>#DIV/0!</v>
      </c>
      <c r="M151" s="53" t="str">
        <f>VLOOKUP(Table1[[#This Row],[Name of municipality]],WIP!$E$1:$F$87,2,FALSE)</f>
        <v>LM</v>
      </c>
      <c r="N151" t="e">
        <f>VLOOKUP(Table1[[#This Row],[Name of municipality]],WIP!$H$1:$I$10,2,FALSE)</f>
        <v>#N/A</v>
      </c>
      <c r="O151"/>
      <c r="P151"/>
      <c r="Q151"/>
    </row>
    <row r="152" spans="1:17">
      <c r="A152" t="s">
        <v>116</v>
      </c>
      <c r="B152" s="43" t="s">
        <v>65</v>
      </c>
      <c r="C152" s="52" t="s">
        <v>15</v>
      </c>
      <c r="D152" s="63">
        <v>3000</v>
      </c>
      <c r="E152" s="63">
        <v>3000</v>
      </c>
      <c r="F152" s="72">
        <f>D152-E152</f>
        <v>0</v>
      </c>
      <c r="G152" s="36"/>
      <c r="H152" s="3"/>
      <c r="I152" s="3"/>
      <c r="J152" s="9">
        <v>609</v>
      </c>
      <c r="K152" s="3">
        <v>614</v>
      </c>
      <c r="L152" s="34">
        <f>E152/K152</f>
        <v>4.8859934853420199</v>
      </c>
      <c r="M152" s="3" t="str">
        <f>VLOOKUP(Table1[[#This Row],[Name of municipality]],WIP!$E$1:$F$87,2,FALSE)</f>
        <v>LM</v>
      </c>
      <c r="N152" t="e">
        <f>VLOOKUP(Table1[[#This Row],[Name of municipality]],WIP!$H$1:$I$10,2,FALSE)</f>
        <v>#N/A</v>
      </c>
      <c r="O152"/>
      <c r="P152"/>
      <c r="Q152"/>
    </row>
    <row r="153" spans="1:17">
      <c r="A153" t="s">
        <v>117</v>
      </c>
      <c r="B153" s="43" t="s">
        <v>65</v>
      </c>
      <c r="C153" s="52" t="s">
        <v>15</v>
      </c>
      <c r="D153" s="65">
        <v>4000</v>
      </c>
      <c r="E153" s="84">
        <v>4000</v>
      </c>
      <c r="F153" s="72">
        <f>D153-E153</f>
        <v>0</v>
      </c>
      <c r="G153" s="36"/>
      <c r="H153" s="3"/>
      <c r="I153" s="3"/>
      <c r="J153" s="21">
        <v>155</v>
      </c>
      <c r="K153" s="21">
        <v>189</v>
      </c>
      <c r="L153" s="35">
        <f>E153/K153</f>
        <v>21.164021164021165</v>
      </c>
      <c r="M153" s="3" t="str">
        <f>VLOOKUP(Table1[[#This Row],[Name of municipality]],WIP!$E$1:$F$87,2,FALSE)</f>
        <v>LM</v>
      </c>
      <c r="N153" t="e">
        <f>VLOOKUP(Table1[[#This Row],[Name of municipality]],WIP!$H$1:$I$10,2,FALSE)</f>
        <v>#N/A</v>
      </c>
      <c r="O153"/>
      <c r="P153"/>
      <c r="Q153"/>
    </row>
    <row r="154" spans="1:17">
      <c r="A154" t="s">
        <v>118</v>
      </c>
      <c r="B154" s="43" t="s">
        <v>65</v>
      </c>
      <c r="C154" s="52" t="s">
        <v>15</v>
      </c>
      <c r="D154" s="66">
        <v>3600</v>
      </c>
      <c r="E154" s="66">
        <v>3600</v>
      </c>
      <c r="F154" s="72" t="s">
        <v>89</v>
      </c>
      <c r="G154" s="36"/>
      <c r="H154" s="3"/>
      <c r="I154" s="3"/>
      <c r="J154" s="3">
        <v>354</v>
      </c>
      <c r="K154" s="26">
        <v>354</v>
      </c>
      <c r="L154" s="34">
        <f>E154/K154</f>
        <v>10.169491525423728</v>
      </c>
      <c r="M154" s="3" t="str">
        <f>VLOOKUP(Table1[[#This Row],[Name of municipality]],WIP!$E$1:$F$87,2,FALSE)</f>
        <v>LM</v>
      </c>
      <c r="N154" t="e">
        <f>VLOOKUP(Table1[[#This Row],[Name of municipality]],WIP!$H$1:$I$10,2,FALSE)</f>
        <v>#N/A</v>
      </c>
      <c r="O154"/>
      <c r="P154"/>
      <c r="Q154"/>
    </row>
    <row r="155" spans="1:17">
      <c r="A155" s="2" t="s">
        <v>115</v>
      </c>
      <c r="B155" s="43" t="s">
        <v>36</v>
      </c>
      <c r="C155" s="52" t="s">
        <v>35</v>
      </c>
      <c r="D155" s="64">
        <v>1000</v>
      </c>
      <c r="E155" s="69">
        <v>294</v>
      </c>
      <c r="F155" s="72">
        <f>D155-E155</f>
        <v>706</v>
      </c>
      <c r="G155" s="36"/>
      <c r="H155" s="3"/>
      <c r="I155" s="3"/>
      <c r="J155" s="9">
        <v>0</v>
      </c>
      <c r="K155" s="10">
        <v>0</v>
      </c>
      <c r="L155" s="34" t="e">
        <f>E155/K155</f>
        <v>#DIV/0!</v>
      </c>
      <c r="M155" s="3" t="str">
        <f>VLOOKUP(Table1[[#This Row],[Name of municipality]],WIP!$E$1:$F$87,2,FALSE)</f>
        <v>LM</v>
      </c>
      <c r="N155" t="e">
        <f>VLOOKUP(Table1[[#This Row],[Name of municipality]],WIP!$H$1:$I$10,2,FALSE)</f>
        <v>#N/A</v>
      </c>
      <c r="O155"/>
      <c r="P155"/>
      <c r="Q155"/>
    </row>
    <row r="156" spans="1:17">
      <c r="A156" s="2" t="s">
        <v>115</v>
      </c>
      <c r="B156" s="43" t="s">
        <v>38</v>
      </c>
      <c r="C156" s="3" t="s">
        <v>39</v>
      </c>
      <c r="D156" s="64">
        <v>6000</v>
      </c>
      <c r="E156" s="69">
        <v>6000</v>
      </c>
      <c r="F156" s="72">
        <f>D156-E156</f>
        <v>0</v>
      </c>
      <c r="G156" s="36"/>
      <c r="H156" s="3"/>
      <c r="I156" s="3"/>
      <c r="J156" s="3">
        <v>354</v>
      </c>
      <c r="K156" s="3">
        <v>369</v>
      </c>
      <c r="L156" s="34">
        <f>E156/K156</f>
        <v>16.260162601626018</v>
      </c>
      <c r="M156" s="3" t="str">
        <f>VLOOKUP(Table1[[#This Row],[Name of municipality]],WIP!$E$1:$F$87,2,FALSE)</f>
        <v>LM</v>
      </c>
      <c r="N156" t="e">
        <f>VLOOKUP(Table1[[#This Row],[Name of municipality]],WIP!$H$1:$I$10,2,FALSE)</f>
        <v>#N/A</v>
      </c>
      <c r="O156"/>
      <c r="P156"/>
      <c r="Q156"/>
    </row>
    <row r="157" spans="1:17">
      <c r="A157" t="s">
        <v>116</v>
      </c>
      <c r="B157" s="43" t="s">
        <v>38</v>
      </c>
      <c r="C157" s="3" t="s">
        <v>39</v>
      </c>
      <c r="D157" s="63">
        <v>8000</v>
      </c>
      <c r="E157" s="63">
        <v>5522</v>
      </c>
      <c r="F157" s="72">
        <f>D157-E157</f>
        <v>2478</v>
      </c>
      <c r="G157" s="36"/>
      <c r="H157" s="3"/>
      <c r="I157" s="3"/>
      <c r="J157" s="9">
        <v>1015</v>
      </c>
      <c r="K157" s="3">
        <v>2137</v>
      </c>
      <c r="L157" s="34">
        <f>E157/K157</f>
        <v>2.5839962564342538</v>
      </c>
      <c r="M157" s="3" t="str">
        <f>VLOOKUP(Table1[[#This Row],[Name of municipality]],WIP!$E$1:$F$87,2,FALSE)</f>
        <v>LM</v>
      </c>
      <c r="N157" t="e">
        <f>VLOOKUP(Table1[[#This Row],[Name of municipality]],WIP!$H$1:$I$10,2,FALSE)</f>
        <v>#N/A</v>
      </c>
      <c r="O157"/>
      <c r="P157"/>
      <c r="Q157"/>
    </row>
    <row r="158" spans="1:17">
      <c r="A158" t="s">
        <v>118</v>
      </c>
      <c r="B158" s="43" t="s">
        <v>38</v>
      </c>
      <c r="C158" s="52" t="s">
        <v>39</v>
      </c>
      <c r="D158" s="64">
        <v>4500</v>
      </c>
      <c r="E158" s="66">
        <v>2135</v>
      </c>
      <c r="F158" s="72" t="s">
        <v>89</v>
      </c>
      <c r="G158" s="36"/>
      <c r="H158" s="3"/>
      <c r="I158" s="3"/>
      <c r="J158" s="3">
        <v>463</v>
      </c>
      <c r="K158" s="26" t="s">
        <v>93</v>
      </c>
      <c r="L158" s="34" t="e">
        <f>E158/K158</f>
        <v>#VALUE!</v>
      </c>
      <c r="M158" s="3" t="str">
        <f>VLOOKUP(Table1[[#This Row],[Name of municipality]],WIP!$E$1:$F$87,2,FALSE)</f>
        <v>LM</v>
      </c>
      <c r="N158" t="e">
        <f>VLOOKUP(Table1[[#This Row],[Name of municipality]],WIP!$H$1:$I$10,2,FALSE)</f>
        <v>#N/A</v>
      </c>
      <c r="O158"/>
      <c r="P158"/>
      <c r="Q158"/>
    </row>
    <row r="159" spans="1:17">
      <c r="A159" t="s">
        <v>117</v>
      </c>
      <c r="B159" s="43" t="s">
        <v>38</v>
      </c>
      <c r="C159" s="52" t="s">
        <v>39</v>
      </c>
      <c r="D159" s="65">
        <v>8000</v>
      </c>
      <c r="E159" s="84">
        <v>7260</v>
      </c>
      <c r="F159" s="72">
        <f>D159-E159</f>
        <v>740</v>
      </c>
      <c r="G159" s="36"/>
      <c r="H159" s="3"/>
      <c r="I159" s="3"/>
      <c r="J159" s="21">
        <v>556</v>
      </c>
      <c r="K159" s="21">
        <v>556</v>
      </c>
      <c r="L159" s="35">
        <f>E159/K159</f>
        <v>13.057553956834532</v>
      </c>
      <c r="M159" s="3" t="str">
        <f>VLOOKUP(Table1[[#This Row],[Name of municipality]],WIP!$E$1:$F$87,2,FALSE)</f>
        <v>LM</v>
      </c>
      <c r="N159" t="e">
        <f>VLOOKUP(Table1[[#This Row],[Name of municipality]],WIP!$H$1:$I$10,2,FALSE)</f>
        <v>#N/A</v>
      </c>
      <c r="O159"/>
      <c r="P159"/>
      <c r="Q159"/>
    </row>
    <row r="160" spans="1:17">
      <c r="A160" t="s">
        <v>118</v>
      </c>
      <c r="B160" s="43" t="s">
        <v>113</v>
      </c>
      <c r="C160" s="52" t="s">
        <v>15</v>
      </c>
      <c r="D160" s="66">
        <v>3600</v>
      </c>
      <c r="E160" s="66">
        <v>1005</v>
      </c>
      <c r="F160" s="72" t="s">
        <v>89</v>
      </c>
      <c r="G160" s="36"/>
      <c r="H160" s="3"/>
      <c r="I160" s="3"/>
      <c r="J160" s="3">
        <v>434</v>
      </c>
      <c r="K160" s="26"/>
      <c r="L160" s="34" t="e">
        <f>E160/K160</f>
        <v>#DIV/0!</v>
      </c>
      <c r="M160" s="3" t="str">
        <f>VLOOKUP(Table1[[#This Row],[Name of municipality]],WIP!$E$1:$F$87,2,FALSE)</f>
        <v>LM</v>
      </c>
      <c r="N160" t="e">
        <f>VLOOKUP(Table1[[#This Row],[Name of municipality]],WIP!$H$1:$I$10,2,FALSE)</f>
        <v>#N/A</v>
      </c>
      <c r="O160"/>
      <c r="P160"/>
      <c r="Q160"/>
    </row>
    <row r="161" spans="1:23">
      <c r="A161" t="s">
        <v>117</v>
      </c>
      <c r="B161" s="43" t="s">
        <v>69</v>
      </c>
      <c r="C161" s="52" t="s">
        <v>35</v>
      </c>
      <c r="D161" s="65">
        <v>5000</v>
      </c>
      <c r="E161" s="70">
        <v>3118</v>
      </c>
      <c r="F161" s="72">
        <f>D161-E161</f>
        <v>1882</v>
      </c>
      <c r="G161" s="36"/>
      <c r="H161" s="3"/>
      <c r="I161" s="3"/>
      <c r="J161" s="20">
        <v>378</v>
      </c>
      <c r="K161" s="21">
        <v>406</v>
      </c>
      <c r="L161" s="35">
        <f>E161/K161</f>
        <v>7.6798029556650249</v>
      </c>
      <c r="M161" s="3" t="str">
        <f>VLOOKUP(Table1[[#This Row],[Name of municipality]],WIP!$E$1:$F$87,2,FALSE)</f>
        <v>LM</v>
      </c>
      <c r="N161" t="e">
        <f>VLOOKUP(Table1[[#This Row],[Name of municipality]],WIP!$H$1:$I$10,2,FALSE)</f>
        <v>#N/A</v>
      </c>
      <c r="O161"/>
      <c r="P161"/>
      <c r="Q161"/>
    </row>
    <row r="162" spans="1:23">
      <c r="A162" t="s">
        <v>118</v>
      </c>
      <c r="B162" s="43" t="s">
        <v>69</v>
      </c>
      <c r="C162" s="52" t="s">
        <v>35</v>
      </c>
      <c r="D162" s="66">
        <v>3600</v>
      </c>
      <c r="E162" s="66">
        <v>3599</v>
      </c>
      <c r="F162" s="72" t="s">
        <v>89</v>
      </c>
      <c r="G162" s="36"/>
      <c r="H162" s="3"/>
      <c r="I162" s="3"/>
      <c r="J162" s="3">
        <v>500</v>
      </c>
      <c r="K162" s="26">
        <v>454</v>
      </c>
      <c r="L162" s="34">
        <f>E162/K162</f>
        <v>7.9273127753303969</v>
      </c>
      <c r="M162" s="3" t="str">
        <f>VLOOKUP(Table1[[#This Row],[Name of municipality]],WIP!$E$1:$F$87,2,FALSE)</f>
        <v>LM</v>
      </c>
      <c r="N162" t="e">
        <f>VLOOKUP(Table1[[#This Row],[Name of municipality]],WIP!$H$1:$I$10,2,FALSE)</f>
        <v>#N/A</v>
      </c>
      <c r="O162"/>
      <c r="P162"/>
      <c r="Q162"/>
    </row>
    <row r="163" spans="1:23">
      <c r="A163" s="43" t="s">
        <v>153</v>
      </c>
      <c r="B163" t="s">
        <v>132</v>
      </c>
      <c r="C163" s="52" t="s">
        <v>20</v>
      </c>
      <c r="D163" s="57">
        <v>5000</v>
      </c>
      <c r="E163" s="56">
        <v>8000</v>
      </c>
      <c r="F163" s="61">
        <v>0</v>
      </c>
      <c r="G163" s="36"/>
      <c r="H163" s="3"/>
      <c r="I163" s="3"/>
      <c r="J163" s="3"/>
      <c r="K163" s="26"/>
      <c r="L163" s="34" t="e">
        <f>E163/K163</f>
        <v>#DIV/0!</v>
      </c>
      <c r="M163" s="53" t="e">
        <f>VLOOKUP(Table1[[#This Row],[Name of municipality]],WIP!$E$1:$F$87,2,FALSE)</f>
        <v>#N/A</v>
      </c>
      <c r="N163" t="e">
        <f>VLOOKUP(Table1[[#This Row],[Name of municipality]],WIP!$H$1:$I$10,2,FALSE)</f>
        <v>#N/A</v>
      </c>
      <c r="O163"/>
      <c r="P163"/>
      <c r="Q163"/>
    </row>
    <row r="164" spans="1:23">
      <c r="A164" t="s">
        <v>116</v>
      </c>
      <c r="B164" s="43" t="s">
        <v>57</v>
      </c>
      <c r="C164" s="3" t="s">
        <v>24</v>
      </c>
      <c r="D164" s="76">
        <v>10000</v>
      </c>
      <c r="E164" s="63">
        <v>257</v>
      </c>
      <c r="F164" s="72">
        <f>D164-E164</f>
        <v>9743</v>
      </c>
      <c r="G164" s="36"/>
      <c r="H164" s="3"/>
      <c r="I164" s="3"/>
      <c r="J164" s="9">
        <v>3660</v>
      </c>
      <c r="K164" s="3" t="s">
        <v>53</v>
      </c>
      <c r="L164" s="34" t="e">
        <f>E164/K164</f>
        <v>#VALUE!</v>
      </c>
      <c r="M164" s="3" t="str">
        <f>VLOOKUP(Table1[[#This Row],[Name of municipality]],WIP!$E$1:$F$87,2,FALSE)</f>
        <v>Metros</v>
      </c>
      <c r="N164" t="e">
        <f>VLOOKUP(Table1[[#This Row],[Name of municipality]],WIP!$H$1:$I$10,2,FALSE)</f>
        <v>#N/A</v>
      </c>
      <c r="O164"/>
      <c r="P164"/>
      <c r="Q164"/>
    </row>
    <row r="165" spans="1:23">
      <c r="A165" t="s">
        <v>117</v>
      </c>
      <c r="B165" s="43" t="s">
        <v>57</v>
      </c>
      <c r="C165" s="3" t="s">
        <v>24</v>
      </c>
      <c r="D165" s="65">
        <v>11000</v>
      </c>
      <c r="E165" s="84">
        <v>10853</v>
      </c>
      <c r="F165" s="72">
        <f>D165-E165</f>
        <v>147</v>
      </c>
      <c r="G165" s="36"/>
      <c r="H165" s="3"/>
      <c r="I165" s="3"/>
      <c r="J165" s="9">
        <v>1529</v>
      </c>
      <c r="K165" s="9">
        <v>1768</v>
      </c>
      <c r="L165" s="35">
        <f>E165/K165</f>
        <v>6.1385746606334841</v>
      </c>
      <c r="M165" s="3" t="str">
        <f>VLOOKUP(Table1[[#This Row],[Name of municipality]],WIP!$E$1:$F$87,2,FALSE)</f>
        <v>Metros</v>
      </c>
      <c r="N165" t="e">
        <f>VLOOKUP(Table1[[#This Row],[Name of municipality]],WIP!$H$1:$I$10,2,FALSE)</f>
        <v>#N/A</v>
      </c>
      <c r="O165"/>
      <c r="P165"/>
      <c r="Q165"/>
    </row>
    <row r="166" spans="1:23">
      <c r="A166" t="s">
        <v>118</v>
      </c>
      <c r="B166" s="43" t="s">
        <v>57</v>
      </c>
      <c r="C166" s="3" t="s">
        <v>24</v>
      </c>
      <c r="D166" s="65">
        <v>9000</v>
      </c>
      <c r="E166" s="66">
        <v>6551</v>
      </c>
      <c r="F166" s="72" t="s">
        <v>89</v>
      </c>
      <c r="G166" s="36"/>
      <c r="H166" s="3"/>
      <c r="I166" s="3"/>
      <c r="J166" s="3">
        <v>2284</v>
      </c>
      <c r="K166" s="26" t="s">
        <v>93</v>
      </c>
      <c r="L166" s="34" t="e">
        <f>E166/K166</f>
        <v>#VALUE!</v>
      </c>
      <c r="M166" s="3" t="str">
        <f>VLOOKUP(Table1[[#This Row],[Name of municipality]],WIP!$E$1:$F$87,2,FALSE)</f>
        <v>Metros</v>
      </c>
      <c r="N166" t="e">
        <f>VLOOKUP(Table1[[#This Row],[Name of municipality]],WIP!$H$1:$I$10,2,FALSE)</f>
        <v>#N/A</v>
      </c>
      <c r="O166"/>
      <c r="P166"/>
      <c r="Q166"/>
      <c r="T166" t="s">
        <v>171</v>
      </c>
      <c r="W166" t="s">
        <v>172</v>
      </c>
    </row>
    <row r="167" spans="1:23">
      <c r="A167" t="s">
        <v>118</v>
      </c>
      <c r="B167" s="43" t="s">
        <v>110</v>
      </c>
      <c r="C167" s="52" t="s">
        <v>44</v>
      </c>
      <c r="D167" s="66">
        <v>2700</v>
      </c>
      <c r="E167" s="66">
        <v>2695</v>
      </c>
      <c r="F167" s="72" t="s">
        <v>89</v>
      </c>
      <c r="G167" s="36"/>
      <c r="H167" s="3"/>
      <c r="I167" s="3"/>
      <c r="J167" s="3">
        <v>250</v>
      </c>
      <c r="K167" s="26" t="s">
        <v>93</v>
      </c>
      <c r="L167" s="34" t="e">
        <f>E167/K167</f>
        <v>#VALUE!</v>
      </c>
      <c r="M167" s="3" t="str">
        <f>VLOOKUP(Table1[[#This Row],[Name of municipality]],WIP!$E$1:$F$87,2,FALSE)</f>
        <v>LM</v>
      </c>
      <c r="N167" t="e">
        <f>VLOOKUP(Table1[[#This Row],[Name of municipality]],WIP!$H$1:$I$10,2,FALSE)</f>
        <v>#N/A</v>
      </c>
      <c r="O167"/>
      <c r="P167"/>
      <c r="Q167"/>
    </row>
    <row r="168" spans="1:23">
      <c r="A168" s="2" t="s">
        <v>115</v>
      </c>
      <c r="B168" s="43" t="s">
        <v>31</v>
      </c>
      <c r="C168" s="52" t="s">
        <v>29</v>
      </c>
      <c r="D168" s="64">
        <v>5000</v>
      </c>
      <c r="E168" s="69">
        <v>80</v>
      </c>
      <c r="F168" s="72">
        <f>D168-E168</f>
        <v>4920</v>
      </c>
      <c r="G168" s="36"/>
      <c r="H168" s="3"/>
      <c r="I168" s="3"/>
      <c r="J168" s="3"/>
      <c r="K168" s="3"/>
      <c r="L168" s="34" t="e">
        <f>E168/K168</f>
        <v>#DIV/0!</v>
      </c>
      <c r="M168" s="3" t="str">
        <f>VLOOKUP(Table1[[#This Row],[Name of municipality]],WIP!$E$1:$F$87,2,FALSE)</f>
        <v>LM</v>
      </c>
      <c r="N168" t="e">
        <f>VLOOKUP(Table1[[#This Row],[Name of municipality]],WIP!$H$1:$I$10,2,FALSE)</f>
        <v>#N/A</v>
      </c>
      <c r="O168"/>
      <c r="P168"/>
      <c r="Q168"/>
    </row>
    <row r="169" spans="1:23">
      <c r="A169" t="s">
        <v>118</v>
      </c>
      <c r="B169" s="43" t="s">
        <v>31</v>
      </c>
      <c r="C169" s="52" t="s">
        <v>29</v>
      </c>
      <c r="D169" s="66">
        <v>4500</v>
      </c>
      <c r="E169" s="66">
        <v>2478</v>
      </c>
      <c r="F169" s="72" t="s">
        <v>89</v>
      </c>
      <c r="G169" s="36"/>
      <c r="H169" s="3"/>
      <c r="I169" s="3"/>
      <c r="J169" s="3">
        <v>689</v>
      </c>
      <c r="K169" s="26">
        <v>399</v>
      </c>
      <c r="L169" s="34">
        <f>E169/K169</f>
        <v>6.2105263157894735</v>
      </c>
      <c r="M169" s="3" t="str">
        <f>VLOOKUP(Table1[[#This Row],[Name of municipality]],WIP!$E$1:$F$87,2,FALSE)</f>
        <v>LM</v>
      </c>
      <c r="N169" t="e">
        <f>VLOOKUP(Table1[[#This Row],[Name of municipality]],WIP!$H$1:$I$10,2,FALSE)</f>
        <v>#N/A</v>
      </c>
      <c r="O169"/>
      <c r="P169"/>
      <c r="Q169"/>
    </row>
    <row r="170" spans="1:23">
      <c r="A170" s="43" t="s">
        <v>153</v>
      </c>
      <c r="B170" s="43" t="s">
        <v>136</v>
      </c>
      <c r="C170" s="52" t="s">
        <v>152</v>
      </c>
      <c r="D170" s="82">
        <v>5000</v>
      </c>
      <c r="E170" s="85">
        <v>5000</v>
      </c>
      <c r="F170" s="86">
        <v>3000</v>
      </c>
      <c r="G170" s="36"/>
      <c r="H170" s="3"/>
      <c r="I170" s="3"/>
      <c r="J170" s="3"/>
      <c r="K170" s="26"/>
      <c r="L170" s="34" t="e">
        <f>E170/K170</f>
        <v>#DIV/0!</v>
      </c>
      <c r="M170" s="53" t="s">
        <v>125</v>
      </c>
      <c r="N170" t="e">
        <f>VLOOKUP(Table1[[#This Row],[Name of municipality]],WIP!$H$1:$I$10,2,FALSE)</f>
        <v>#N/A</v>
      </c>
      <c r="O170"/>
      <c r="P170"/>
      <c r="Q170"/>
    </row>
    <row r="171" spans="1:23">
      <c r="A171" s="43" t="s">
        <v>153</v>
      </c>
      <c r="B171" t="s">
        <v>134</v>
      </c>
      <c r="C171" s="52" t="s">
        <v>35</v>
      </c>
      <c r="D171" s="57">
        <v>5000</v>
      </c>
      <c r="E171" s="56">
        <v>6802</v>
      </c>
      <c r="F171" s="61">
        <v>1198</v>
      </c>
      <c r="G171" s="36"/>
      <c r="H171" s="3"/>
      <c r="I171" s="3"/>
      <c r="J171" s="3"/>
      <c r="K171" s="26"/>
      <c r="L171" s="34" t="e">
        <f>E171/K171</f>
        <v>#DIV/0!</v>
      </c>
      <c r="M171" s="53" t="e">
        <f>VLOOKUP(Table1[[#This Row],[Name of municipality]],WIP!$E$1:$F$87,2,FALSE)</f>
        <v>#N/A</v>
      </c>
      <c r="N171" t="e">
        <f>VLOOKUP(Table1[[#This Row],[Name of municipality]],WIP!$H$1:$I$10,2,FALSE)</f>
        <v>#N/A</v>
      </c>
      <c r="O171"/>
      <c r="P171"/>
      <c r="Q171"/>
    </row>
    <row r="172" spans="1:23">
      <c r="A172" t="s">
        <v>117</v>
      </c>
      <c r="B172" s="43" t="s">
        <v>80</v>
      </c>
      <c r="C172" s="55" t="s">
        <v>29</v>
      </c>
      <c r="D172" s="78">
        <v>6000</v>
      </c>
      <c r="E172" s="70">
        <v>2324</v>
      </c>
      <c r="F172" s="72">
        <f>D172-E172</f>
        <v>3676</v>
      </c>
      <c r="G172" s="54"/>
      <c r="H172" s="11"/>
      <c r="I172" s="11"/>
      <c r="J172" s="24">
        <v>538</v>
      </c>
      <c r="K172" s="24">
        <v>503</v>
      </c>
      <c r="L172" s="88">
        <f>E172/K172</f>
        <v>4.6202783300198806</v>
      </c>
      <c r="M172" s="11" t="str">
        <f>VLOOKUP(Table1[[#This Row],[Name of municipality]],WIP!$E$1:$F$87,2,FALSE)</f>
        <v>LM</v>
      </c>
      <c r="N172" t="e">
        <f>VLOOKUP(Table1[[#This Row],[Name of municipality]],WIP!$H$1:$I$10,2,FALSE)</f>
        <v>#N/A</v>
      </c>
      <c r="O172"/>
      <c r="P172"/>
      <c r="Q172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F51FC-FC1F-F440-933A-456BE1A3FBC5}">
  <dimension ref="A3:G17"/>
  <sheetViews>
    <sheetView workbookViewId="0">
      <selection activeCell="G14" sqref="G14"/>
    </sheetView>
  </sheetViews>
  <sheetFormatPr baseColWidth="10" defaultRowHeight="15"/>
  <cols>
    <col min="1" max="1" width="26.1640625" bestFit="1" customWidth="1"/>
    <col min="2" max="2" width="14.83203125" bestFit="1" customWidth="1"/>
    <col min="3" max="6" width="9.5" bestFit="1" customWidth="1"/>
    <col min="7" max="7" width="10" bestFit="1" customWidth="1"/>
    <col min="8" max="8" width="26.1640625" bestFit="1" customWidth="1"/>
    <col min="10" max="10" width="30.5" bestFit="1" customWidth="1"/>
    <col min="11" max="11" width="15" bestFit="1" customWidth="1"/>
  </cols>
  <sheetData>
    <row r="3" spans="1:7">
      <c r="A3" s="37" t="s">
        <v>123</v>
      </c>
      <c r="B3" s="37" t="s">
        <v>122</v>
      </c>
    </row>
    <row r="4" spans="1:7">
      <c r="A4" s="37" t="s">
        <v>120</v>
      </c>
      <c r="B4" t="s">
        <v>115</v>
      </c>
      <c r="C4" t="s">
        <v>116</v>
      </c>
      <c r="D4" t="s">
        <v>117</v>
      </c>
      <c r="E4" t="s">
        <v>118</v>
      </c>
      <c r="F4" t="s">
        <v>153</v>
      </c>
      <c r="G4" t="s">
        <v>121</v>
      </c>
    </row>
    <row r="5" spans="1:7">
      <c r="A5" s="38" t="s">
        <v>11</v>
      </c>
      <c r="B5" s="40">
        <v>17445</v>
      </c>
      <c r="C5" s="40">
        <v>24875</v>
      </c>
      <c r="D5" s="40">
        <v>15999</v>
      </c>
      <c r="E5" s="40">
        <v>20090</v>
      </c>
      <c r="F5" s="40">
        <v>19000</v>
      </c>
      <c r="G5" s="40">
        <v>97409</v>
      </c>
    </row>
    <row r="6" spans="1:7">
      <c r="A6" s="38" t="s">
        <v>39</v>
      </c>
      <c r="B6" s="40">
        <v>8076</v>
      </c>
      <c r="C6" s="40">
        <v>10521</v>
      </c>
      <c r="D6" s="40">
        <v>29078</v>
      </c>
      <c r="E6" s="40">
        <v>12868</v>
      </c>
      <c r="F6" s="40">
        <v>11432</v>
      </c>
      <c r="G6" s="40">
        <v>71975</v>
      </c>
    </row>
    <row r="7" spans="1:7">
      <c r="A7" s="38" t="s">
        <v>24</v>
      </c>
      <c r="B7" s="40">
        <v>30255</v>
      </c>
      <c r="C7" s="40">
        <v>25704</v>
      </c>
      <c r="D7" s="40">
        <v>32183</v>
      </c>
      <c r="E7" s="40">
        <v>22414</v>
      </c>
      <c r="F7" s="40">
        <v>19844</v>
      </c>
      <c r="G7" s="40">
        <v>130400</v>
      </c>
    </row>
    <row r="8" spans="1:7">
      <c r="A8" s="38" t="s">
        <v>29</v>
      </c>
      <c r="B8" s="40">
        <v>26300</v>
      </c>
      <c r="C8" s="40">
        <v>34520</v>
      </c>
      <c r="D8" s="40">
        <v>25385</v>
      </c>
      <c r="E8" s="40">
        <v>5988</v>
      </c>
      <c r="F8" s="40">
        <v>11770</v>
      </c>
      <c r="G8" s="40">
        <v>103963</v>
      </c>
    </row>
    <row r="9" spans="1:7">
      <c r="A9" s="38" t="s">
        <v>20</v>
      </c>
      <c r="B9" s="40">
        <v>12802</v>
      </c>
      <c r="C9" s="40">
        <v>10285</v>
      </c>
      <c r="D9" s="40">
        <v>11510</v>
      </c>
      <c r="E9" s="40">
        <v>16623</v>
      </c>
      <c r="F9" s="40">
        <v>20625</v>
      </c>
      <c r="G9" s="40">
        <v>71845</v>
      </c>
    </row>
    <row r="10" spans="1:7">
      <c r="A10" s="38" t="s">
        <v>35</v>
      </c>
      <c r="B10" s="40">
        <v>10665</v>
      </c>
      <c r="C10" s="40">
        <v>17954</v>
      </c>
      <c r="D10" s="40">
        <v>17563</v>
      </c>
      <c r="E10" s="40">
        <v>20470</v>
      </c>
      <c r="F10" s="40">
        <v>16802</v>
      </c>
      <c r="G10" s="40">
        <v>83454</v>
      </c>
    </row>
    <row r="11" spans="1:7">
      <c r="A11" s="38" t="s">
        <v>44</v>
      </c>
      <c r="B11" s="40">
        <v>14086</v>
      </c>
      <c r="C11" s="40">
        <v>8606</v>
      </c>
      <c r="D11" s="40">
        <v>10748</v>
      </c>
      <c r="E11" s="40">
        <v>12945</v>
      </c>
      <c r="F11" s="40">
        <v>8000</v>
      </c>
      <c r="G11" s="40">
        <v>54385</v>
      </c>
    </row>
    <row r="12" spans="1:7">
      <c r="A12" s="38" t="s">
        <v>152</v>
      </c>
      <c r="B12" s="40">
        <v>10856</v>
      </c>
      <c r="C12" s="40">
        <v>12636</v>
      </c>
      <c r="D12" s="40">
        <v>8000</v>
      </c>
      <c r="E12" s="40">
        <v>8079</v>
      </c>
      <c r="F12" s="40">
        <v>12374</v>
      </c>
      <c r="G12" s="40">
        <v>51945</v>
      </c>
    </row>
    <row r="13" spans="1:7">
      <c r="A13" s="38" t="s">
        <v>15</v>
      </c>
      <c r="B13" s="40">
        <v>24141</v>
      </c>
      <c r="C13" s="40">
        <v>32031</v>
      </c>
      <c r="D13" s="40">
        <v>39039</v>
      </c>
      <c r="E13" s="40">
        <v>19067</v>
      </c>
      <c r="F13" s="40">
        <v>31296</v>
      </c>
      <c r="G13" s="40">
        <v>145574</v>
      </c>
    </row>
    <row r="14" spans="1:7">
      <c r="A14" s="38" t="s">
        <v>121</v>
      </c>
      <c r="B14" s="40">
        <v>154626</v>
      </c>
      <c r="C14" s="40">
        <v>177132</v>
      </c>
      <c r="D14" s="40">
        <v>189505</v>
      </c>
      <c r="E14" s="40">
        <v>138544</v>
      </c>
      <c r="F14" s="40">
        <v>151143</v>
      </c>
      <c r="G14" s="40">
        <v>810950</v>
      </c>
    </row>
    <row r="16" spans="1:7">
      <c r="G16" s="100"/>
    </row>
    <row r="17" spans="7:7">
      <c r="G17" s="101"/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66BA-2079-EC4E-B21E-2A791F760056}">
  <dimension ref="A3:J100"/>
  <sheetViews>
    <sheetView workbookViewId="0">
      <selection activeCell="J16" sqref="J16"/>
    </sheetView>
  </sheetViews>
  <sheetFormatPr baseColWidth="10" defaultRowHeight="15"/>
  <cols>
    <col min="1" max="1" width="26.1640625" bestFit="1" customWidth="1"/>
    <col min="2" max="2" width="14.83203125" bestFit="1" customWidth="1"/>
    <col min="3" max="6" width="9.5" bestFit="1" customWidth="1"/>
    <col min="7" max="7" width="10" bestFit="1" customWidth="1"/>
    <col min="8" max="8" width="26.1640625" bestFit="1" customWidth="1"/>
    <col min="9" max="9" width="38.33203125" customWidth="1"/>
    <col min="10" max="10" width="30.5" bestFit="1" customWidth="1"/>
    <col min="11" max="11" width="15" bestFit="1" customWidth="1"/>
  </cols>
  <sheetData>
    <row r="3" spans="1:10">
      <c r="A3" s="37" t="s">
        <v>123</v>
      </c>
      <c r="B3" s="37" t="s">
        <v>122</v>
      </c>
    </row>
    <row r="4" spans="1:10">
      <c r="A4" s="37" t="s">
        <v>120</v>
      </c>
      <c r="B4" t="s">
        <v>115</v>
      </c>
      <c r="C4" t="s">
        <v>116</v>
      </c>
      <c r="D4" t="s">
        <v>117</v>
      </c>
      <c r="E4" t="s">
        <v>118</v>
      </c>
      <c r="F4" t="s">
        <v>153</v>
      </c>
      <c r="G4" t="s">
        <v>121</v>
      </c>
      <c r="H4" t="s">
        <v>202</v>
      </c>
      <c r="I4" t="s">
        <v>203</v>
      </c>
    </row>
    <row r="5" spans="1:10">
      <c r="A5" s="38" t="s">
        <v>86</v>
      </c>
      <c r="B5" s="40">
        <v>7828</v>
      </c>
      <c r="C5" s="40">
        <v>10000</v>
      </c>
      <c r="D5" s="40">
        <v>11064</v>
      </c>
      <c r="E5" s="40">
        <v>8268</v>
      </c>
      <c r="F5" s="40">
        <v>15000</v>
      </c>
      <c r="G5" s="40">
        <v>52160</v>
      </c>
      <c r="H5" s="90">
        <f>G5/$G$98</f>
        <v>6.4319625131019173E-2</v>
      </c>
      <c r="I5" s="40">
        <f>G5*0.12</f>
        <v>6259.2</v>
      </c>
      <c r="J5" t="s">
        <v>157</v>
      </c>
    </row>
    <row r="6" spans="1:10">
      <c r="A6" s="38" t="s">
        <v>27</v>
      </c>
      <c r="B6" s="40">
        <v>12000</v>
      </c>
      <c r="C6" s="40">
        <v>13629</v>
      </c>
      <c r="D6" s="40"/>
      <c r="E6" s="40">
        <v>1330</v>
      </c>
      <c r="F6" s="40">
        <v>15000</v>
      </c>
      <c r="G6" s="40">
        <v>41959</v>
      </c>
      <c r="H6" s="90">
        <f t="shared" ref="H6:H69" si="0">G6/$G$98</f>
        <v>5.1740551205376413E-2</v>
      </c>
      <c r="I6" s="40">
        <f t="shared" ref="I6:I69" si="1">G6*0.12</f>
        <v>5035.08</v>
      </c>
      <c r="J6" s="41" t="s">
        <v>159</v>
      </c>
    </row>
    <row r="7" spans="1:10">
      <c r="A7" s="38" t="s">
        <v>34</v>
      </c>
      <c r="B7" s="40">
        <v>10371</v>
      </c>
      <c r="C7" s="40"/>
      <c r="D7" s="40">
        <v>7815</v>
      </c>
      <c r="E7" s="40">
        <v>6971</v>
      </c>
      <c r="F7" s="40">
        <v>10000</v>
      </c>
      <c r="G7" s="40">
        <v>35157</v>
      </c>
      <c r="H7" s="90">
        <f t="shared" si="0"/>
        <v>4.3352857759417968E-2</v>
      </c>
      <c r="I7" s="40">
        <f t="shared" si="1"/>
        <v>4218.84</v>
      </c>
      <c r="J7" s="41" t="s">
        <v>158</v>
      </c>
    </row>
    <row r="8" spans="1:10">
      <c r="A8" s="38" t="s">
        <v>12</v>
      </c>
      <c r="B8" s="40">
        <v>7923</v>
      </c>
      <c r="C8" s="40">
        <v>6880</v>
      </c>
      <c r="D8" s="40">
        <v>8000</v>
      </c>
      <c r="E8" s="40"/>
      <c r="F8" s="40">
        <v>8000</v>
      </c>
      <c r="G8" s="40">
        <v>30803</v>
      </c>
      <c r="H8" s="90">
        <f t="shared" si="0"/>
        <v>3.7983846106418397E-2</v>
      </c>
      <c r="I8" s="40">
        <f t="shared" si="1"/>
        <v>3696.3599999999997</v>
      </c>
    </row>
    <row r="9" spans="1:10">
      <c r="A9" s="38" t="s">
        <v>28</v>
      </c>
      <c r="B9" s="40">
        <v>14450</v>
      </c>
      <c r="C9" s="40">
        <v>14619</v>
      </c>
      <c r="D9" s="40"/>
      <c r="E9" s="40">
        <v>0</v>
      </c>
      <c r="F9" s="40"/>
      <c r="G9" s="40">
        <v>29069</v>
      </c>
      <c r="H9" s="90">
        <f t="shared" si="0"/>
        <v>3.5845613169739193E-2</v>
      </c>
      <c r="I9" s="40">
        <f t="shared" si="1"/>
        <v>3488.2799999999997</v>
      </c>
      <c r="J9" t="s">
        <v>160</v>
      </c>
    </row>
    <row r="10" spans="1:10">
      <c r="A10" s="38" t="s">
        <v>14</v>
      </c>
      <c r="B10" s="40">
        <v>4880</v>
      </c>
      <c r="C10" s="40">
        <v>8085</v>
      </c>
      <c r="D10" s="40">
        <v>7000</v>
      </c>
      <c r="E10" s="40">
        <v>2708</v>
      </c>
      <c r="F10" s="40"/>
      <c r="G10" s="40">
        <v>22673</v>
      </c>
      <c r="H10" s="90">
        <f t="shared" si="0"/>
        <v>2.7958567112645664E-2</v>
      </c>
      <c r="I10" s="40">
        <f t="shared" si="1"/>
        <v>2720.7599999999998</v>
      </c>
      <c r="J10" s="41" t="s">
        <v>161</v>
      </c>
    </row>
    <row r="11" spans="1:10">
      <c r="A11" s="38" t="s">
        <v>62</v>
      </c>
      <c r="B11" s="40"/>
      <c r="C11" s="40">
        <v>4999</v>
      </c>
      <c r="D11" s="40">
        <v>6997</v>
      </c>
      <c r="E11" s="40">
        <v>4500</v>
      </c>
      <c r="F11" s="40">
        <v>6000</v>
      </c>
      <c r="G11" s="40">
        <v>22496</v>
      </c>
      <c r="H11" s="90">
        <f t="shared" si="0"/>
        <v>2.7740304581046919E-2</v>
      </c>
      <c r="I11" s="40">
        <f t="shared" si="1"/>
        <v>2699.52</v>
      </c>
      <c r="J11" s="41" t="s">
        <v>162</v>
      </c>
    </row>
    <row r="12" spans="1:10">
      <c r="A12" s="38" t="s">
        <v>151</v>
      </c>
      <c r="B12" s="40">
        <v>5000</v>
      </c>
      <c r="C12" s="40">
        <v>5000</v>
      </c>
      <c r="D12" s="40">
        <v>0</v>
      </c>
      <c r="E12" s="40">
        <v>4141</v>
      </c>
      <c r="F12" s="40">
        <v>8000</v>
      </c>
      <c r="G12" s="40">
        <v>22141</v>
      </c>
      <c r="H12" s="90">
        <f t="shared" si="0"/>
        <v>2.7302546396201985E-2</v>
      </c>
      <c r="I12" s="40">
        <f t="shared" si="1"/>
        <v>2656.92</v>
      </c>
      <c r="J12" s="41" t="s">
        <v>163</v>
      </c>
    </row>
    <row r="13" spans="1:10">
      <c r="A13" s="38" t="s">
        <v>38</v>
      </c>
      <c r="B13" s="40">
        <v>6000</v>
      </c>
      <c r="C13" s="40">
        <v>5522</v>
      </c>
      <c r="D13" s="40">
        <v>7260</v>
      </c>
      <c r="E13" s="40">
        <v>2135</v>
      </c>
      <c r="F13" s="40"/>
      <c r="G13" s="40">
        <v>20917</v>
      </c>
      <c r="H13" s="90">
        <f t="shared" si="0"/>
        <v>2.5793205499722548E-2</v>
      </c>
      <c r="I13" s="40">
        <f t="shared" si="1"/>
        <v>2510.04</v>
      </c>
    </row>
    <row r="14" spans="1:10">
      <c r="A14" s="38" t="s">
        <v>26</v>
      </c>
      <c r="B14" s="40">
        <v>7987</v>
      </c>
      <c r="C14" s="40"/>
      <c r="D14" s="40"/>
      <c r="E14" s="40">
        <v>7334</v>
      </c>
      <c r="F14" s="40">
        <v>4844</v>
      </c>
      <c r="G14" s="40">
        <v>20165</v>
      </c>
      <c r="H14" s="90">
        <f t="shared" si="0"/>
        <v>2.4865898020839754E-2</v>
      </c>
      <c r="I14" s="40">
        <f t="shared" si="1"/>
        <v>2419.7999999999997</v>
      </c>
      <c r="J14" t="s">
        <v>204</v>
      </c>
    </row>
    <row r="15" spans="1:10">
      <c r="A15" s="38" t="s">
        <v>111</v>
      </c>
      <c r="B15" s="40">
        <v>6000</v>
      </c>
      <c r="C15" s="40"/>
      <c r="D15" s="40">
        <v>12096</v>
      </c>
      <c r="E15" s="40">
        <v>1783</v>
      </c>
      <c r="F15" s="40"/>
      <c r="G15" s="40">
        <v>19879</v>
      </c>
      <c r="H15" s="90">
        <f t="shared" si="0"/>
        <v>2.4513225229668908E-2</v>
      </c>
      <c r="I15" s="40">
        <f t="shared" si="1"/>
        <v>2385.48</v>
      </c>
      <c r="J15" s="41" t="s">
        <v>205</v>
      </c>
    </row>
    <row r="16" spans="1:10">
      <c r="A16" s="38" t="s">
        <v>13</v>
      </c>
      <c r="B16" s="40">
        <v>4522</v>
      </c>
      <c r="C16" s="40">
        <v>7995</v>
      </c>
      <c r="D16" s="40"/>
      <c r="E16" s="40">
        <v>5378</v>
      </c>
      <c r="F16" s="40"/>
      <c r="G16" s="40">
        <v>17895</v>
      </c>
      <c r="H16" s="90">
        <f t="shared" si="0"/>
        <v>2.2066711881127073E-2</v>
      </c>
      <c r="I16" s="40">
        <f t="shared" si="1"/>
        <v>2147.4</v>
      </c>
      <c r="J16" s="41" t="s">
        <v>206</v>
      </c>
    </row>
    <row r="17" spans="1:9">
      <c r="A17" s="38" t="s">
        <v>57</v>
      </c>
      <c r="B17" s="40"/>
      <c r="C17" s="40">
        <v>257</v>
      </c>
      <c r="D17" s="40">
        <v>10853</v>
      </c>
      <c r="E17" s="40">
        <v>6551</v>
      </c>
      <c r="F17" s="40"/>
      <c r="G17" s="40">
        <v>17661</v>
      </c>
      <c r="H17" s="90">
        <f t="shared" si="0"/>
        <v>2.1778161415623651E-2</v>
      </c>
      <c r="I17" s="40">
        <f t="shared" si="1"/>
        <v>2119.3199999999997</v>
      </c>
    </row>
    <row r="18" spans="1:9">
      <c r="A18" s="38" t="s">
        <v>33</v>
      </c>
      <c r="B18" s="40">
        <v>6032</v>
      </c>
      <c r="C18" s="40"/>
      <c r="D18" s="40">
        <v>7000</v>
      </c>
      <c r="E18" s="40"/>
      <c r="F18" s="40">
        <v>3770</v>
      </c>
      <c r="G18" s="40">
        <v>16802</v>
      </c>
      <c r="H18" s="90">
        <f t="shared" si="0"/>
        <v>2.0718909920463654E-2</v>
      </c>
      <c r="I18" s="40">
        <f t="shared" si="1"/>
        <v>2016.24</v>
      </c>
    </row>
    <row r="19" spans="1:9">
      <c r="A19" s="38" t="s">
        <v>43</v>
      </c>
      <c r="B19" s="40">
        <v>6000</v>
      </c>
      <c r="C19" s="40">
        <v>5721</v>
      </c>
      <c r="D19" s="40"/>
      <c r="E19" s="40">
        <v>4347</v>
      </c>
      <c r="F19" s="40"/>
      <c r="G19" s="40">
        <v>16068</v>
      </c>
      <c r="H19" s="90">
        <f t="shared" si="0"/>
        <v>1.9813798631234971E-2</v>
      </c>
      <c r="I19" s="40">
        <f t="shared" si="1"/>
        <v>1928.1599999999999</v>
      </c>
    </row>
    <row r="20" spans="1:9">
      <c r="A20" s="38" t="s">
        <v>78</v>
      </c>
      <c r="B20" s="40"/>
      <c r="C20" s="40"/>
      <c r="D20" s="40">
        <v>8000</v>
      </c>
      <c r="E20" s="40"/>
      <c r="F20" s="40">
        <v>8000</v>
      </c>
      <c r="G20" s="40">
        <v>16000</v>
      </c>
      <c r="H20" s="90">
        <f t="shared" si="0"/>
        <v>1.9729946359208335E-2</v>
      </c>
      <c r="I20" s="40">
        <f t="shared" si="1"/>
        <v>1920</v>
      </c>
    </row>
    <row r="21" spans="1:9">
      <c r="A21" s="38" t="s">
        <v>16</v>
      </c>
      <c r="B21" s="40">
        <v>7236</v>
      </c>
      <c r="C21" s="40"/>
      <c r="D21" s="40"/>
      <c r="E21" s="40"/>
      <c r="F21" s="40">
        <v>8000</v>
      </c>
      <c r="G21" s="40">
        <v>15236</v>
      </c>
      <c r="H21" s="90">
        <f t="shared" si="0"/>
        <v>1.8787841420556138E-2</v>
      </c>
      <c r="I21" s="40">
        <f t="shared" si="1"/>
        <v>1828.32</v>
      </c>
    </row>
    <row r="22" spans="1:9">
      <c r="A22" s="38" t="s">
        <v>42</v>
      </c>
      <c r="B22" s="40">
        <v>6000</v>
      </c>
      <c r="C22" s="40">
        <v>6996</v>
      </c>
      <c r="D22" s="40"/>
      <c r="E22" s="40"/>
      <c r="F22" s="40"/>
      <c r="G22" s="40">
        <v>12996</v>
      </c>
      <c r="H22" s="90">
        <f t="shared" si="0"/>
        <v>1.6025648930266971E-2</v>
      </c>
      <c r="I22" s="40">
        <f t="shared" si="1"/>
        <v>1559.52</v>
      </c>
    </row>
    <row r="23" spans="1:9">
      <c r="A23" s="38" t="s">
        <v>54</v>
      </c>
      <c r="B23" s="40"/>
      <c r="C23" s="40">
        <v>8748</v>
      </c>
      <c r="D23" s="40">
        <v>3926</v>
      </c>
      <c r="E23" s="40"/>
      <c r="F23" s="40"/>
      <c r="G23" s="40">
        <v>12674</v>
      </c>
      <c r="H23" s="90">
        <f t="shared" si="0"/>
        <v>1.5628583759787904E-2</v>
      </c>
      <c r="I23" s="40">
        <f t="shared" si="1"/>
        <v>1520.8799999999999</v>
      </c>
    </row>
    <row r="24" spans="1:9">
      <c r="A24" s="38" t="s">
        <v>135</v>
      </c>
      <c r="B24" s="40">
        <v>2908</v>
      </c>
      <c r="C24" s="40">
        <v>2640</v>
      </c>
      <c r="D24" s="40"/>
      <c r="E24" s="40"/>
      <c r="F24" s="40">
        <v>7000</v>
      </c>
      <c r="G24" s="40">
        <v>12548</v>
      </c>
      <c r="H24" s="90">
        <f t="shared" si="0"/>
        <v>1.5473210432209138E-2</v>
      </c>
      <c r="I24" s="40">
        <f t="shared" si="1"/>
        <v>1505.76</v>
      </c>
    </row>
    <row r="25" spans="1:9">
      <c r="A25" s="38" t="s">
        <v>30</v>
      </c>
      <c r="B25" s="40">
        <v>1537</v>
      </c>
      <c r="C25" s="40">
        <v>2573</v>
      </c>
      <c r="D25" s="40">
        <v>8000</v>
      </c>
      <c r="E25" s="40"/>
      <c r="F25" s="40"/>
      <c r="G25" s="40">
        <v>12110</v>
      </c>
      <c r="H25" s="90">
        <f t="shared" si="0"/>
        <v>1.493310315062581E-2</v>
      </c>
      <c r="I25" s="40">
        <f t="shared" si="1"/>
        <v>1453.2</v>
      </c>
    </row>
    <row r="26" spans="1:9">
      <c r="A26" s="38" t="s">
        <v>32</v>
      </c>
      <c r="B26" s="40">
        <v>4201</v>
      </c>
      <c r="C26" s="40">
        <v>7000</v>
      </c>
      <c r="D26" s="40">
        <v>61</v>
      </c>
      <c r="E26" s="40">
        <v>0</v>
      </c>
      <c r="F26" s="40"/>
      <c r="G26" s="40">
        <v>11262</v>
      </c>
      <c r="H26" s="90">
        <f t="shared" si="0"/>
        <v>1.3887415993587768E-2</v>
      </c>
      <c r="I26" s="40">
        <f t="shared" si="1"/>
        <v>1351.44</v>
      </c>
    </row>
    <row r="27" spans="1:9">
      <c r="A27" s="38" t="s">
        <v>64</v>
      </c>
      <c r="B27" s="40"/>
      <c r="C27" s="40">
        <v>5000</v>
      </c>
      <c r="D27" s="40">
        <v>6000</v>
      </c>
      <c r="E27" s="40"/>
      <c r="F27" s="40"/>
      <c r="G27" s="40">
        <v>11000</v>
      </c>
      <c r="H27" s="90">
        <f t="shared" si="0"/>
        <v>1.3564338121955731E-2</v>
      </c>
      <c r="I27" s="40">
        <f t="shared" si="1"/>
        <v>1320</v>
      </c>
    </row>
    <row r="28" spans="1:9">
      <c r="A28" s="38" t="s">
        <v>65</v>
      </c>
      <c r="B28" s="40"/>
      <c r="C28" s="40">
        <v>3000</v>
      </c>
      <c r="D28" s="40">
        <v>4000</v>
      </c>
      <c r="E28" s="40">
        <v>3600</v>
      </c>
      <c r="F28" s="40"/>
      <c r="G28" s="40">
        <v>10600</v>
      </c>
      <c r="H28" s="90">
        <f t="shared" si="0"/>
        <v>1.3071089462975522E-2</v>
      </c>
      <c r="I28" s="40">
        <f t="shared" si="1"/>
        <v>1272</v>
      </c>
    </row>
    <row r="29" spans="1:9">
      <c r="A29" s="38" t="s">
        <v>92</v>
      </c>
      <c r="B29" s="40"/>
      <c r="C29" s="40">
        <v>6000</v>
      </c>
      <c r="D29" s="40"/>
      <c r="E29" s="40">
        <v>4500</v>
      </c>
      <c r="F29" s="40"/>
      <c r="G29" s="40">
        <v>10500</v>
      </c>
      <c r="H29" s="90">
        <f t="shared" si="0"/>
        <v>1.294777729823047E-2</v>
      </c>
      <c r="I29" s="40">
        <f t="shared" si="1"/>
        <v>1260</v>
      </c>
    </row>
    <row r="30" spans="1:9">
      <c r="A30" s="38" t="s">
        <v>70</v>
      </c>
      <c r="B30" s="40"/>
      <c r="C30" s="40"/>
      <c r="D30" s="40">
        <v>5000</v>
      </c>
      <c r="E30" s="40">
        <v>5118</v>
      </c>
      <c r="F30" s="40"/>
      <c r="G30" s="40">
        <v>10118</v>
      </c>
      <c r="H30" s="90">
        <f t="shared" si="0"/>
        <v>1.2476724828904372E-2</v>
      </c>
      <c r="I30" s="40">
        <f t="shared" si="1"/>
        <v>1214.1599999999999</v>
      </c>
    </row>
    <row r="31" spans="1:9">
      <c r="A31" s="38" t="s">
        <v>49</v>
      </c>
      <c r="B31" s="40">
        <v>4314</v>
      </c>
      <c r="C31" s="40">
        <v>1254</v>
      </c>
      <c r="D31" s="40">
        <v>4511</v>
      </c>
      <c r="E31" s="40"/>
      <c r="F31" s="40"/>
      <c r="G31" s="40">
        <v>10079</v>
      </c>
      <c r="H31" s="90">
        <f t="shared" si="0"/>
        <v>1.2428633084653801E-2</v>
      </c>
      <c r="I31" s="40">
        <f t="shared" si="1"/>
        <v>1209.48</v>
      </c>
    </row>
    <row r="32" spans="1:9">
      <c r="A32" s="38" t="s">
        <v>88</v>
      </c>
      <c r="B32" s="40"/>
      <c r="C32" s="40"/>
      <c r="D32" s="40">
        <v>4999</v>
      </c>
      <c r="E32" s="40"/>
      <c r="F32" s="40">
        <v>5000</v>
      </c>
      <c r="G32" s="40">
        <v>9999</v>
      </c>
      <c r="H32" s="90">
        <f t="shared" si="0"/>
        <v>1.232998335285776E-2</v>
      </c>
      <c r="I32" s="40">
        <f t="shared" si="1"/>
        <v>1199.8799999999999</v>
      </c>
    </row>
    <row r="33" spans="1:9">
      <c r="A33" s="38" t="s">
        <v>63</v>
      </c>
      <c r="B33" s="40"/>
      <c r="C33" s="40">
        <v>5000</v>
      </c>
      <c r="D33" s="40"/>
      <c r="E33" s="40">
        <v>4500</v>
      </c>
      <c r="F33" s="40"/>
      <c r="G33" s="40">
        <v>9500</v>
      </c>
      <c r="H33" s="90">
        <f t="shared" si="0"/>
        <v>1.171465565077995E-2</v>
      </c>
      <c r="I33" s="40">
        <f t="shared" si="1"/>
        <v>1140</v>
      </c>
    </row>
    <row r="34" spans="1:9">
      <c r="A34" s="38" t="s">
        <v>81</v>
      </c>
      <c r="B34" s="40"/>
      <c r="C34" s="40"/>
      <c r="D34" s="40">
        <v>9447</v>
      </c>
      <c r="E34" s="40"/>
      <c r="F34" s="40"/>
      <c r="G34" s="40">
        <v>9447</v>
      </c>
      <c r="H34" s="90">
        <f t="shared" si="0"/>
        <v>1.1649300203465073E-2</v>
      </c>
      <c r="I34" s="40">
        <f t="shared" si="1"/>
        <v>1133.6399999999999</v>
      </c>
    </row>
    <row r="35" spans="1:9">
      <c r="A35" s="38" t="s">
        <v>46</v>
      </c>
      <c r="B35" s="40">
        <v>5507</v>
      </c>
      <c r="C35" s="40"/>
      <c r="D35" s="40">
        <v>3928</v>
      </c>
      <c r="E35" s="40">
        <v>0</v>
      </c>
      <c r="F35" s="40"/>
      <c r="G35" s="40">
        <v>9435</v>
      </c>
      <c r="H35" s="90">
        <f t="shared" si="0"/>
        <v>1.1634502743695666E-2</v>
      </c>
      <c r="I35" s="40">
        <f t="shared" si="1"/>
        <v>1132.2</v>
      </c>
    </row>
    <row r="36" spans="1:9">
      <c r="A36" s="38" t="s">
        <v>58</v>
      </c>
      <c r="B36" s="40"/>
      <c r="C36" s="40">
        <v>5818</v>
      </c>
      <c r="D36" s="40"/>
      <c r="E36" s="40">
        <v>3599</v>
      </c>
      <c r="F36" s="40"/>
      <c r="G36" s="40">
        <v>9417</v>
      </c>
      <c r="H36" s="90">
        <f t="shared" si="0"/>
        <v>1.1612306554041557E-2</v>
      </c>
      <c r="I36" s="40">
        <f t="shared" si="1"/>
        <v>1130.04</v>
      </c>
    </row>
    <row r="37" spans="1:9">
      <c r="A37" s="38" t="s">
        <v>83</v>
      </c>
      <c r="B37" s="40"/>
      <c r="C37" s="40"/>
      <c r="D37" s="40">
        <v>4785</v>
      </c>
      <c r="E37" s="40">
        <v>4450</v>
      </c>
      <c r="F37" s="40"/>
      <c r="G37" s="40">
        <v>9235</v>
      </c>
      <c r="H37" s="90">
        <f t="shared" si="0"/>
        <v>1.1387878414205561E-2</v>
      </c>
      <c r="I37" s="40">
        <f t="shared" si="1"/>
        <v>1108.2</v>
      </c>
    </row>
    <row r="38" spans="1:9">
      <c r="A38" s="38" t="s">
        <v>52</v>
      </c>
      <c r="B38" s="40"/>
      <c r="C38" s="40">
        <v>91</v>
      </c>
      <c r="D38" s="40">
        <v>2894</v>
      </c>
      <c r="E38" s="40">
        <v>5903</v>
      </c>
      <c r="F38" s="40"/>
      <c r="G38" s="40">
        <v>8888</v>
      </c>
      <c r="H38" s="90">
        <f t="shared" si="0"/>
        <v>1.0959985202540231E-2</v>
      </c>
      <c r="I38" s="40">
        <f t="shared" si="1"/>
        <v>1066.56</v>
      </c>
    </row>
    <row r="39" spans="1:9">
      <c r="A39" s="38" t="s">
        <v>82</v>
      </c>
      <c r="B39" s="40"/>
      <c r="C39" s="40"/>
      <c r="D39" s="40">
        <v>5000</v>
      </c>
      <c r="E39" s="40">
        <v>3600</v>
      </c>
      <c r="F39" s="40"/>
      <c r="G39" s="40">
        <v>8600</v>
      </c>
      <c r="H39" s="90">
        <f t="shared" si="0"/>
        <v>1.0604846168074481E-2</v>
      </c>
      <c r="I39" s="40">
        <f t="shared" si="1"/>
        <v>1032</v>
      </c>
    </row>
    <row r="40" spans="1:9">
      <c r="A40" s="38" t="s">
        <v>105</v>
      </c>
      <c r="B40" s="40"/>
      <c r="C40" s="40"/>
      <c r="D40" s="40">
        <v>4999</v>
      </c>
      <c r="E40" s="40">
        <v>3600</v>
      </c>
      <c r="F40" s="40"/>
      <c r="G40" s="40">
        <v>8599</v>
      </c>
      <c r="H40" s="90">
        <f t="shared" si="0"/>
        <v>1.060361304642703E-2</v>
      </c>
      <c r="I40" s="40">
        <f t="shared" si="1"/>
        <v>1031.8799999999999</v>
      </c>
    </row>
    <row r="41" spans="1:9">
      <c r="A41" s="38" t="s">
        <v>132</v>
      </c>
      <c r="B41" s="40"/>
      <c r="C41" s="40"/>
      <c r="D41" s="40"/>
      <c r="E41" s="40"/>
      <c r="F41" s="40">
        <v>8000</v>
      </c>
      <c r="G41" s="40">
        <v>8000</v>
      </c>
      <c r="H41" s="90">
        <f t="shared" si="0"/>
        <v>9.8649731796041674E-3</v>
      </c>
      <c r="I41" s="40">
        <f t="shared" si="1"/>
        <v>960</v>
      </c>
    </row>
    <row r="42" spans="1:9">
      <c r="A42" s="38" t="s">
        <v>19</v>
      </c>
      <c r="B42" s="40">
        <v>4105</v>
      </c>
      <c r="C42" s="40"/>
      <c r="D42" s="40"/>
      <c r="E42" s="40">
        <v>3617</v>
      </c>
      <c r="F42" s="40"/>
      <c r="G42" s="40">
        <v>7722</v>
      </c>
      <c r="H42" s="90">
        <f t="shared" si="0"/>
        <v>9.5221653616129227E-3</v>
      </c>
      <c r="I42" s="40">
        <f t="shared" si="1"/>
        <v>926.64</v>
      </c>
    </row>
    <row r="43" spans="1:9">
      <c r="A43" s="38" t="s">
        <v>130</v>
      </c>
      <c r="B43" s="40"/>
      <c r="C43" s="40"/>
      <c r="D43" s="40"/>
      <c r="E43" s="40"/>
      <c r="F43" s="40">
        <v>7000</v>
      </c>
      <c r="G43" s="40">
        <v>7000</v>
      </c>
      <c r="H43" s="90">
        <f t="shared" si="0"/>
        <v>8.6318515321536469E-3</v>
      </c>
      <c r="I43" s="40">
        <f t="shared" si="1"/>
        <v>840</v>
      </c>
    </row>
    <row r="44" spans="1:9">
      <c r="A44" s="38" t="s">
        <v>134</v>
      </c>
      <c r="B44" s="40"/>
      <c r="C44" s="40"/>
      <c r="D44" s="40"/>
      <c r="E44" s="40"/>
      <c r="F44" s="40">
        <v>6802</v>
      </c>
      <c r="G44" s="40">
        <v>6802</v>
      </c>
      <c r="H44" s="90">
        <f t="shared" si="0"/>
        <v>8.3876934459584437E-3</v>
      </c>
      <c r="I44" s="40">
        <f t="shared" si="1"/>
        <v>816.24</v>
      </c>
    </row>
    <row r="45" spans="1:9">
      <c r="A45" s="38" t="s">
        <v>69</v>
      </c>
      <c r="B45" s="40"/>
      <c r="C45" s="40"/>
      <c r="D45" s="40">
        <v>3118</v>
      </c>
      <c r="E45" s="40">
        <v>3599</v>
      </c>
      <c r="F45" s="40"/>
      <c r="G45" s="40">
        <v>6717</v>
      </c>
      <c r="H45" s="90">
        <f t="shared" si="0"/>
        <v>8.2828781059251493E-3</v>
      </c>
      <c r="I45" s="40">
        <f t="shared" si="1"/>
        <v>806.04</v>
      </c>
    </row>
    <row r="46" spans="1:9">
      <c r="A46" s="38" t="s">
        <v>50</v>
      </c>
      <c r="B46" s="40"/>
      <c r="C46" s="40">
        <v>4531</v>
      </c>
      <c r="D46" s="40">
        <v>2000</v>
      </c>
      <c r="E46" s="40"/>
      <c r="F46" s="40"/>
      <c r="G46" s="40">
        <v>6531</v>
      </c>
      <c r="H46" s="90">
        <f t="shared" si="0"/>
        <v>8.053517479499353E-3</v>
      </c>
      <c r="I46" s="40">
        <f t="shared" si="1"/>
        <v>783.72</v>
      </c>
    </row>
    <row r="47" spans="1:9">
      <c r="A47" s="38" t="s">
        <v>99</v>
      </c>
      <c r="B47" s="40"/>
      <c r="C47" s="40"/>
      <c r="D47" s="40"/>
      <c r="E47" s="40">
        <v>6071</v>
      </c>
      <c r="F47" s="40"/>
      <c r="G47" s="40">
        <v>6071</v>
      </c>
      <c r="H47" s="90">
        <f t="shared" si="0"/>
        <v>7.4862815216721126E-3</v>
      </c>
      <c r="I47" s="40">
        <f t="shared" si="1"/>
        <v>728.52</v>
      </c>
    </row>
    <row r="48" spans="1:9">
      <c r="A48" s="38" t="s">
        <v>25</v>
      </c>
      <c r="B48" s="40"/>
      <c r="C48" s="40">
        <v>6000</v>
      </c>
      <c r="D48" s="40"/>
      <c r="E48" s="40"/>
      <c r="F48" s="40"/>
      <c r="G48" s="40">
        <v>6000</v>
      </c>
      <c r="H48" s="90">
        <f t="shared" si="0"/>
        <v>7.3987298847031256E-3</v>
      </c>
      <c r="I48" s="40">
        <f t="shared" si="1"/>
        <v>720</v>
      </c>
    </row>
    <row r="49" spans="1:9">
      <c r="A49" s="38" t="s">
        <v>61</v>
      </c>
      <c r="B49" s="40"/>
      <c r="C49" s="40">
        <v>6000</v>
      </c>
      <c r="D49" s="40"/>
      <c r="E49" s="40"/>
      <c r="F49" s="40"/>
      <c r="G49" s="40">
        <v>6000</v>
      </c>
      <c r="H49" s="90">
        <f t="shared" si="0"/>
        <v>7.3987298847031256E-3</v>
      </c>
      <c r="I49" s="40">
        <f t="shared" si="1"/>
        <v>720</v>
      </c>
    </row>
    <row r="50" spans="1:9">
      <c r="A50" s="38" t="s">
        <v>37</v>
      </c>
      <c r="B50" s="40">
        <v>0</v>
      </c>
      <c r="C50" s="40">
        <v>6000</v>
      </c>
      <c r="D50" s="40"/>
      <c r="E50" s="40"/>
      <c r="F50" s="40"/>
      <c r="G50" s="40">
        <v>6000</v>
      </c>
      <c r="H50" s="90">
        <f t="shared" si="0"/>
        <v>7.3987298847031256E-3</v>
      </c>
      <c r="I50" s="40">
        <f t="shared" si="1"/>
        <v>720</v>
      </c>
    </row>
    <row r="51" spans="1:9">
      <c r="A51" s="38" t="s">
        <v>87</v>
      </c>
      <c r="B51" s="40"/>
      <c r="C51" s="40"/>
      <c r="D51" s="40">
        <v>5976</v>
      </c>
      <c r="E51" s="40"/>
      <c r="F51" s="40"/>
      <c r="G51" s="40">
        <v>5976</v>
      </c>
      <c r="H51" s="90">
        <f t="shared" si="0"/>
        <v>7.3691349651643133E-3</v>
      </c>
      <c r="I51" s="40">
        <f t="shared" si="1"/>
        <v>717.12</v>
      </c>
    </row>
    <row r="52" spans="1:9">
      <c r="A52" s="38" t="s">
        <v>66</v>
      </c>
      <c r="B52" s="40"/>
      <c r="C52" s="40">
        <v>5946</v>
      </c>
      <c r="D52" s="40"/>
      <c r="E52" s="40"/>
      <c r="F52" s="40"/>
      <c r="G52" s="40">
        <v>5946</v>
      </c>
      <c r="H52" s="90">
        <f t="shared" si="0"/>
        <v>7.3321413157407976E-3</v>
      </c>
      <c r="I52" s="40">
        <f t="shared" si="1"/>
        <v>713.52</v>
      </c>
    </row>
    <row r="53" spans="1:9">
      <c r="A53" s="38" t="s">
        <v>40</v>
      </c>
      <c r="B53" s="40">
        <v>2076</v>
      </c>
      <c r="C53" s="40"/>
      <c r="D53" s="40"/>
      <c r="E53" s="40"/>
      <c r="F53" s="40">
        <v>3618</v>
      </c>
      <c r="G53" s="40">
        <v>5694</v>
      </c>
      <c r="H53" s="90">
        <f t="shared" si="0"/>
        <v>7.0213946605832663E-3</v>
      </c>
      <c r="I53" s="40">
        <f t="shared" si="1"/>
        <v>683.28</v>
      </c>
    </row>
    <row r="54" spans="1:9">
      <c r="A54" s="38" t="s">
        <v>131</v>
      </c>
      <c r="B54" s="40"/>
      <c r="C54" s="40"/>
      <c r="D54" s="40"/>
      <c r="E54" s="40"/>
      <c r="F54" s="40">
        <v>5625</v>
      </c>
      <c r="G54" s="40">
        <v>5625</v>
      </c>
      <c r="H54" s="90">
        <f t="shared" si="0"/>
        <v>6.9363092669091804E-3</v>
      </c>
      <c r="I54" s="40">
        <f t="shared" si="1"/>
        <v>675</v>
      </c>
    </row>
    <row r="55" spans="1:9">
      <c r="A55" s="38" t="s">
        <v>136</v>
      </c>
      <c r="B55" s="40"/>
      <c r="C55" s="40"/>
      <c r="D55" s="40"/>
      <c r="E55" s="40"/>
      <c r="F55" s="40">
        <v>5000</v>
      </c>
      <c r="G55" s="40">
        <v>5000</v>
      </c>
      <c r="H55" s="90">
        <f t="shared" si="0"/>
        <v>6.1656082372526051E-3</v>
      </c>
      <c r="I55" s="40">
        <f t="shared" si="1"/>
        <v>600</v>
      </c>
    </row>
    <row r="56" spans="1:9">
      <c r="A56" s="38" t="s">
        <v>139</v>
      </c>
      <c r="B56" s="40"/>
      <c r="C56" s="40"/>
      <c r="D56" s="40"/>
      <c r="E56" s="40"/>
      <c r="F56" s="40">
        <v>5000</v>
      </c>
      <c r="G56" s="40">
        <v>5000</v>
      </c>
      <c r="H56" s="90">
        <f t="shared" si="0"/>
        <v>6.1656082372526051E-3</v>
      </c>
      <c r="I56" s="40">
        <f t="shared" si="1"/>
        <v>600</v>
      </c>
    </row>
    <row r="57" spans="1:9">
      <c r="A57" s="38" t="s">
        <v>48</v>
      </c>
      <c r="B57" s="40">
        <v>1948</v>
      </c>
      <c r="C57" s="40">
        <v>3000</v>
      </c>
      <c r="D57" s="40"/>
      <c r="E57" s="40"/>
      <c r="F57" s="40"/>
      <c r="G57" s="40">
        <v>4948</v>
      </c>
      <c r="H57" s="90">
        <f t="shared" si="0"/>
        <v>6.1014859115851782E-3</v>
      </c>
      <c r="I57" s="40">
        <f t="shared" si="1"/>
        <v>593.76</v>
      </c>
    </row>
    <row r="58" spans="1:9">
      <c r="A58" s="38" t="s">
        <v>84</v>
      </c>
      <c r="B58" s="40"/>
      <c r="C58" s="40"/>
      <c r="D58" s="40">
        <v>4823</v>
      </c>
      <c r="E58" s="40">
        <v>0</v>
      </c>
      <c r="F58" s="40"/>
      <c r="G58" s="40">
        <v>4823</v>
      </c>
      <c r="H58" s="90">
        <f t="shared" si="0"/>
        <v>5.9473457056538632E-3</v>
      </c>
      <c r="I58" s="40">
        <f t="shared" si="1"/>
        <v>578.76</v>
      </c>
    </row>
    <row r="59" spans="1:9">
      <c r="A59" s="38" t="s">
        <v>51</v>
      </c>
      <c r="B59" s="40"/>
      <c r="C59" s="40">
        <v>4500</v>
      </c>
      <c r="D59" s="40"/>
      <c r="E59" s="40"/>
      <c r="F59" s="40"/>
      <c r="G59" s="40">
        <v>4500</v>
      </c>
      <c r="H59" s="90">
        <f t="shared" si="0"/>
        <v>5.5490474135273448E-3</v>
      </c>
      <c r="I59" s="40">
        <f t="shared" si="1"/>
        <v>540</v>
      </c>
    </row>
    <row r="60" spans="1:9">
      <c r="A60" s="38" t="s">
        <v>21</v>
      </c>
      <c r="B60" s="40">
        <v>4383</v>
      </c>
      <c r="C60" s="40"/>
      <c r="D60" s="40"/>
      <c r="E60" s="40"/>
      <c r="F60" s="40"/>
      <c r="G60" s="40">
        <v>4383</v>
      </c>
      <c r="H60" s="90">
        <f t="shared" si="0"/>
        <v>5.4047721807756336E-3</v>
      </c>
      <c r="I60" s="40">
        <f t="shared" si="1"/>
        <v>525.96</v>
      </c>
    </row>
    <row r="61" spans="1:9">
      <c r="A61" s="38" t="s">
        <v>60</v>
      </c>
      <c r="B61" s="40"/>
      <c r="C61" s="40">
        <v>4328</v>
      </c>
      <c r="D61" s="40"/>
      <c r="E61" s="40"/>
      <c r="F61" s="40"/>
      <c r="G61" s="40">
        <v>4328</v>
      </c>
      <c r="H61" s="90">
        <f t="shared" si="0"/>
        <v>5.336950490165855E-3</v>
      </c>
      <c r="I61" s="40">
        <f t="shared" si="1"/>
        <v>519.36</v>
      </c>
    </row>
    <row r="62" spans="1:9">
      <c r="A62" s="38" t="s">
        <v>23</v>
      </c>
      <c r="B62" s="40">
        <v>4268</v>
      </c>
      <c r="C62" s="40"/>
      <c r="D62" s="40"/>
      <c r="E62" s="40"/>
      <c r="F62" s="40"/>
      <c r="G62" s="40">
        <v>4268</v>
      </c>
      <c r="H62" s="90">
        <f t="shared" si="0"/>
        <v>5.2629631913188235E-3</v>
      </c>
      <c r="I62" s="40">
        <f t="shared" si="1"/>
        <v>512.16</v>
      </c>
    </row>
    <row r="63" spans="1:9">
      <c r="A63" s="38" t="s">
        <v>18</v>
      </c>
      <c r="B63" s="40">
        <v>4197</v>
      </c>
      <c r="C63" s="40"/>
      <c r="D63" s="40"/>
      <c r="E63" s="40"/>
      <c r="F63" s="40"/>
      <c r="G63" s="40">
        <v>4197</v>
      </c>
      <c r="H63" s="90">
        <f t="shared" si="0"/>
        <v>5.1754115543498364E-3</v>
      </c>
      <c r="I63" s="40">
        <f t="shared" si="1"/>
        <v>503.64</v>
      </c>
    </row>
    <row r="64" spans="1:9">
      <c r="A64" s="38" t="s">
        <v>67</v>
      </c>
      <c r="B64" s="40"/>
      <c r="C64" s="40"/>
      <c r="D64" s="40">
        <v>4000</v>
      </c>
      <c r="E64" s="40"/>
      <c r="F64" s="40"/>
      <c r="G64" s="40">
        <v>4000</v>
      </c>
      <c r="H64" s="90">
        <f t="shared" si="0"/>
        <v>4.9324865898020837E-3</v>
      </c>
      <c r="I64" s="40">
        <f t="shared" si="1"/>
        <v>480</v>
      </c>
    </row>
    <row r="65" spans="1:9">
      <c r="A65" s="38" t="s">
        <v>75</v>
      </c>
      <c r="B65" s="40"/>
      <c r="C65" s="40"/>
      <c r="D65" s="40">
        <v>4000</v>
      </c>
      <c r="E65" s="40"/>
      <c r="F65" s="40"/>
      <c r="G65" s="40">
        <v>4000</v>
      </c>
      <c r="H65" s="90">
        <f t="shared" si="0"/>
        <v>4.9324865898020837E-3</v>
      </c>
      <c r="I65" s="40">
        <f t="shared" si="1"/>
        <v>480</v>
      </c>
    </row>
    <row r="66" spans="1:9">
      <c r="A66" s="38" t="s">
        <v>74</v>
      </c>
      <c r="B66" s="40"/>
      <c r="C66" s="40"/>
      <c r="D66" s="40">
        <v>3999</v>
      </c>
      <c r="E66" s="40"/>
      <c r="F66" s="40"/>
      <c r="G66" s="40">
        <v>3999</v>
      </c>
      <c r="H66" s="90">
        <f t="shared" si="0"/>
        <v>4.9312534681546331E-3</v>
      </c>
      <c r="I66" s="40">
        <f t="shared" si="1"/>
        <v>479.88</v>
      </c>
    </row>
    <row r="67" spans="1:9">
      <c r="A67" s="38" t="s">
        <v>103</v>
      </c>
      <c r="B67" s="40"/>
      <c r="C67" s="40"/>
      <c r="D67" s="40"/>
      <c r="E67" s="40">
        <v>3600</v>
      </c>
      <c r="F67" s="40"/>
      <c r="G67" s="40">
        <v>3600</v>
      </c>
      <c r="H67" s="90">
        <f t="shared" si="0"/>
        <v>4.4392379308218757E-3</v>
      </c>
      <c r="I67" s="40">
        <f t="shared" si="1"/>
        <v>432</v>
      </c>
    </row>
    <row r="68" spans="1:9">
      <c r="A68" s="38" t="s">
        <v>100</v>
      </c>
      <c r="B68" s="40"/>
      <c r="C68" s="40"/>
      <c r="D68" s="40"/>
      <c r="E68" s="40">
        <v>3510</v>
      </c>
      <c r="F68" s="40"/>
      <c r="G68" s="40">
        <v>3510</v>
      </c>
      <c r="H68" s="90">
        <f t="shared" si="0"/>
        <v>4.3282569825513284E-3</v>
      </c>
      <c r="I68" s="40">
        <f t="shared" si="1"/>
        <v>421.2</v>
      </c>
    </row>
    <row r="69" spans="1:9">
      <c r="A69" s="38" t="s">
        <v>114</v>
      </c>
      <c r="B69" s="40"/>
      <c r="C69" s="40"/>
      <c r="D69" s="40"/>
      <c r="E69" s="40">
        <v>3486</v>
      </c>
      <c r="F69" s="40"/>
      <c r="G69" s="40">
        <v>3486</v>
      </c>
      <c r="H69" s="90">
        <f t="shared" si="0"/>
        <v>4.2986620630125162E-3</v>
      </c>
      <c r="I69" s="40">
        <f t="shared" si="1"/>
        <v>418.32</v>
      </c>
    </row>
    <row r="70" spans="1:9">
      <c r="A70" s="38" t="s">
        <v>140</v>
      </c>
      <c r="B70" s="40"/>
      <c r="C70" s="40"/>
      <c r="D70" s="40"/>
      <c r="E70" s="40"/>
      <c r="F70" s="40">
        <v>3296</v>
      </c>
      <c r="G70" s="40">
        <v>3296</v>
      </c>
      <c r="H70" s="90">
        <f t="shared" ref="H70:H100" si="2">G70/$G$98</f>
        <v>4.0643689499969176E-3</v>
      </c>
      <c r="I70" s="40">
        <f t="shared" ref="I70:I100" si="3">G70*0.12</f>
        <v>395.52</v>
      </c>
    </row>
    <row r="71" spans="1:9">
      <c r="A71" s="38" t="s">
        <v>104</v>
      </c>
      <c r="B71" s="40"/>
      <c r="C71" s="40"/>
      <c r="D71" s="40"/>
      <c r="E71" s="40">
        <v>3268</v>
      </c>
      <c r="F71" s="40"/>
      <c r="G71" s="40">
        <v>3268</v>
      </c>
      <c r="H71" s="90">
        <f t="shared" si="2"/>
        <v>4.029841543868303E-3</v>
      </c>
      <c r="I71" s="40">
        <f t="shared" si="3"/>
        <v>392.15999999999997</v>
      </c>
    </row>
    <row r="72" spans="1:9">
      <c r="A72" s="38" t="s">
        <v>71</v>
      </c>
      <c r="B72" s="40"/>
      <c r="C72" s="40"/>
      <c r="D72" s="40">
        <v>3000</v>
      </c>
      <c r="E72" s="40"/>
      <c r="F72" s="40"/>
      <c r="G72" s="40">
        <v>3000</v>
      </c>
      <c r="H72" s="90">
        <f t="shared" si="2"/>
        <v>3.6993649423515628E-3</v>
      </c>
      <c r="I72" s="40">
        <f t="shared" si="3"/>
        <v>360</v>
      </c>
    </row>
    <row r="73" spans="1:9">
      <c r="A73" s="38" t="s">
        <v>138</v>
      </c>
      <c r="B73" s="40"/>
      <c r="C73" s="40"/>
      <c r="D73" s="40"/>
      <c r="E73" s="40"/>
      <c r="F73" s="40">
        <v>3000</v>
      </c>
      <c r="G73" s="40">
        <v>3000</v>
      </c>
      <c r="H73" s="90">
        <f t="shared" si="2"/>
        <v>3.6993649423515628E-3</v>
      </c>
      <c r="I73" s="40">
        <f t="shared" si="3"/>
        <v>360</v>
      </c>
    </row>
    <row r="74" spans="1:9">
      <c r="A74" s="38" t="s">
        <v>126</v>
      </c>
      <c r="B74" s="40"/>
      <c r="C74" s="40"/>
      <c r="D74" s="40"/>
      <c r="E74" s="40"/>
      <c r="F74" s="40">
        <v>3000</v>
      </c>
      <c r="G74" s="40">
        <v>3000</v>
      </c>
      <c r="H74" s="90">
        <f t="shared" si="2"/>
        <v>3.6993649423515628E-3</v>
      </c>
      <c r="I74" s="40">
        <f t="shared" si="3"/>
        <v>360</v>
      </c>
    </row>
    <row r="75" spans="1:9">
      <c r="A75" s="38" t="s">
        <v>90</v>
      </c>
      <c r="B75" s="40"/>
      <c r="C75" s="40"/>
      <c r="D75" s="40"/>
      <c r="E75" s="40">
        <v>2700</v>
      </c>
      <c r="F75" s="40"/>
      <c r="G75" s="40">
        <v>2700</v>
      </c>
      <c r="H75" s="90">
        <f t="shared" si="2"/>
        <v>3.3294284481164066E-3</v>
      </c>
      <c r="I75" s="40">
        <f t="shared" si="3"/>
        <v>324</v>
      </c>
    </row>
    <row r="76" spans="1:9">
      <c r="A76" s="38" t="s">
        <v>91</v>
      </c>
      <c r="B76" s="40"/>
      <c r="C76" s="40"/>
      <c r="D76" s="40"/>
      <c r="E76" s="40">
        <v>2700</v>
      </c>
      <c r="F76" s="40"/>
      <c r="G76" s="40">
        <v>2700</v>
      </c>
      <c r="H76" s="90">
        <f t="shared" si="2"/>
        <v>3.3294284481164066E-3</v>
      </c>
      <c r="I76" s="40">
        <f t="shared" si="3"/>
        <v>324</v>
      </c>
    </row>
    <row r="77" spans="1:9">
      <c r="A77" s="38" t="s">
        <v>110</v>
      </c>
      <c r="B77" s="40"/>
      <c r="C77" s="40"/>
      <c r="D77" s="40"/>
      <c r="E77" s="40">
        <v>2695</v>
      </c>
      <c r="F77" s="40"/>
      <c r="G77" s="40">
        <v>2695</v>
      </c>
      <c r="H77" s="90">
        <f t="shared" si="2"/>
        <v>3.3232628398791541E-3</v>
      </c>
      <c r="I77" s="40">
        <f t="shared" si="3"/>
        <v>323.39999999999998</v>
      </c>
    </row>
    <row r="78" spans="1:9">
      <c r="A78" s="38" t="s">
        <v>68</v>
      </c>
      <c r="B78" s="40"/>
      <c r="C78" s="40"/>
      <c r="D78" s="40">
        <v>2630</v>
      </c>
      <c r="E78" s="40"/>
      <c r="F78" s="40"/>
      <c r="G78" s="40">
        <v>2630</v>
      </c>
      <c r="H78" s="90">
        <f t="shared" si="2"/>
        <v>3.2431099327948701E-3</v>
      </c>
      <c r="I78" s="40">
        <f t="shared" si="3"/>
        <v>315.59999999999997</v>
      </c>
    </row>
    <row r="79" spans="1:9">
      <c r="A79" s="38" t="s">
        <v>45</v>
      </c>
      <c r="B79" s="40">
        <v>2579</v>
      </c>
      <c r="C79" s="40"/>
      <c r="D79" s="40"/>
      <c r="E79" s="40"/>
      <c r="F79" s="40"/>
      <c r="G79" s="40">
        <v>2579</v>
      </c>
      <c r="H79" s="90">
        <f t="shared" si="2"/>
        <v>3.1802207287748938E-3</v>
      </c>
      <c r="I79" s="40">
        <f t="shared" si="3"/>
        <v>309.47999999999996</v>
      </c>
    </row>
    <row r="80" spans="1:9">
      <c r="A80" s="38" t="s">
        <v>31</v>
      </c>
      <c r="B80" s="40">
        <v>80</v>
      </c>
      <c r="C80" s="40"/>
      <c r="D80" s="40"/>
      <c r="E80" s="40">
        <v>2478</v>
      </c>
      <c r="F80" s="40"/>
      <c r="G80" s="40">
        <v>2558</v>
      </c>
      <c r="H80" s="90">
        <f t="shared" si="2"/>
        <v>3.1543251741784329E-3</v>
      </c>
      <c r="I80" s="40">
        <f t="shared" si="3"/>
        <v>306.95999999999998</v>
      </c>
    </row>
    <row r="81" spans="1:9">
      <c r="A81" s="38" t="s">
        <v>106</v>
      </c>
      <c r="B81" s="40"/>
      <c r="C81" s="40"/>
      <c r="D81" s="40"/>
      <c r="E81" s="40">
        <v>2538</v>
      </c>
      <c r="F81" s="40"/>
      <c r="G81" s="40">
        <v>2538</v>
      </c>
      <c r="H81" s="90">
        <f t="shared" si="2"/>
        <v>3.1296627412294221E-3</v>
      </c>
      <c r="I81" s="40">
        <f t="shared" si="3"/>
        <v>304.56</v>
      </c>
    </row>
    <row r="82" spans="1:9">
      <c r="A82" s="38" t="s">
        <v>80</v>
      </c>
      <c r="B82" s="40"/>
      <c r="C82" s="40"/>
      <c r="D82" s="40">
        <v>2324</v>
      </c>
      <c r="E82" s="40"/>
      <c r="F82" s="40"/>
      <c r="G82" s="40">
        <v>2324</v>
      </c>
      <c r="H82" s="90">
        <f t="shared" si="2"/>
        <v>2.8657747086750108E-3</v>
      </c>
      <c r="I82" s="40">
        <f t="shared" si="3"/>
        <v>278.88</v>
      </c>
    </row>
    <row r="83" spans="1:9">
      <c r="A83" s="38" t="s">
        <v>128</v>
      </c>
      <c r="B83" s="40"/>
      <c r="C83" s="40"/>
      <c r="D83" s="40"/>
      <c r="E83" s="40"/>
      <c r="F83" s="40">
        <v>1814</v>
      </c>
      <c r="G83" s="40">
        <v>1814</v>
      </c>
      <c r="H83" s="90">
        <f t="shared" si="2"/>
        <v>2.2368826684752451E-3</v>
      </c>
      <c r="I83" s="40">
        <f t="shared" si="3"/>
        <v>217.67999999999998</v>
      </c>
    </row>
    <row r="84" spans="1:9">
      <c r="A84" s="38" t="s">
        <v>96</v>
      </c>
      <c r="B84" s="40"/>
      <c r="C84" s="40"/>
      <c r="D84" s="40"/>
      <c r="E84" s="40">
        <v>1443</v>
      </c>
      <c r="F84" s="40"/>
      <c r="G84" s="40">
        <v>1443</v>
      </c>
      <c r="H84" s="90">
        <f t="shared" si="2"/>
        <v>1.7793945372711019E-3</v>
      </c>
      <c r="I84" s="40">
        <f t="shared" si="3"/>
        <v>173.16</v>
      </c>
    </row>
    <row r="85" spans="1:9">
      <c r="A85" s="38" t="s">
        <v>95</v>
      </c>
      <c r="B85" s="40"/>
      <c r="C85" s="40"/>
      <c r="D85" s="40"/>
      <c r="E85" s="40">
        <v>1266</v>
      </c>
      <c r="F85" s="40"/>
      <c r="G85" s="40">
        <v>1266</v>
      </c>
      <c r="H85" s="90">
        <f t="shared" si="2"/>
        <v>1.5611320056723595E-3</v>
      </c>
      <c r="I85" s="40">
        <f t="shared" si="3"/>
        <v>151.91999999999999</v>
      </c>
    </row>
    <row r="86" spans="1:9">
      <c r="A86" s="38" t="s">
        <v>113</v>
      </c>
      <c r="B86" s="40"/>
      <c r="C86" s="40"/>
      <c r="D86" s="40"/>
      <c r="E86" s="40">
        <v>1005</v>
      </c>
      <c r="F86" s="40"/>
      <c r="G86" s="40">
        <v>1005</v>
      </c>
      <c r="H86" s="90">
        <f t="shared" si="2"/>
        <v>1.2392872556877736E-3</v>
      </c>
      <c r="I86" s="40">
        <f t="shared" si="3"/>
        <v>120.6</v>
      </c>
    </row>
    <row r="87" spans="1:9">
      <c r="A87" s="38" t="s">
        <v>137</v>
      </c>
      <c r="B87" s="40"/>
      <c r="C87" s="40"/>
      <c r="D87" s="40"/>
      <c r="E87" s="40"/>
      <c r="F87" s="40">
        <v>374</v>
      </c>
      <c r="G87" s="40">
        <v>374</v>
      </c>
      <c r="H87" s="90">
        <f t="shared" si="2"/>
        <v>4.6118749614649487E-4</v>
      </c>
      <c r="I87" s="40">
        <f t="shared" si="3"/>
        <v>44.879999999999995</v>
      </c>
    </row>
    <row r="88" spans="1:9">
      <c r="A88" s="38" t="s">
        <v>36</v>
      </c>
      <c r="B88" s="40">
        <v>294</v>
      </c>
      <c r="C88" s="40"/>
      <c r="D88" s="40"/>
      <c r="E88" s="40"/>
      <c r="F88" s="40"/>
      <c r="G88" s="40">
        <v>294</v>
      </c>
      <c r="H88" s="90">
        <f t="shared" si="2"/>
        <v>3.6253776435045317E-4</v>
      </c>
      <c r="I88" s="40">
        <f t="shared" si="3"/>
        <v>35.28</v>
      </c>
    </row>
    <row r="89" spans="1:9">
      <c r="A89" s="38" t="s">
        <v>94</v>
      </c>
      <c r="B89" s="40"/>
      <c r="C89" s="40"/>
      <c r="D89" s="40"/>
      <c r="E89" s="40">
        <v>252</v>
      </c>
      <c r="F89" s="40"/>
      <c r="G89" s="40">
        <v>252</v>
      </c>
      <c r="H89" s="90">
        <f t="shared" si="2"/>
        <v>3.1074665515753129E-4</v>
      </c>
      <c r="I89" s="40">
        <f t="shared" si="3"/>
        <v>30.24</v>
      </c>
    </row>
    <row r="90" spans="1:9">
      <c r="A90" s="38" t="s">
        <v>127</v>
      </c>
      <c r="B90" s="40"/>
      <c r="C90" s="40"/>
      <c r="D90" s="40"/>
      <c r="E90" s="40"/>
      <c r="F90" s="40">
        <v>0</v>
      </c>
      <c r="G90" s="40">
        <v>0</v>
      </c>
      <c r="H90" s="90">
        <f t="shared" si="2"/>
        <v>0</v>
      </c>
      <c r="I90" s="40">
        <f t="shared" si="3"/>
        <v>0</v>
      </c>
    </row>
    <row r="91" spans="1:9">
      <c r="A91" s="38" t="s">
        <v>79</v>
      </c>
      <c r="B91" s="40"/>
      <c r="C91" s="40"/>
      <c r="D91" s="40">
        <v>0</v>
      </c>
      <c r="E91" s="40"/>
      <c r="F91" s="40"/>
      <c r="G91" s="40">
        <v>0</v>
      </c>
      <c r="H91" s="90">
        <f t="shared" si="2"/>
        <v>0</v>
      </c>
      <c r="I91" s="40">
        <f t="shared" si="3"/>
        <v>0</v>
      </c>
    </row>
    <row r="92" spans="1:9">
      <c r="A92" s="38" t="s">
        <v>17</v>
      </c>
      <c r="B92" s="40">
        <v>0</v>
      </c>
      <c r="C92" s="40"/>
      <c r="D92" s="40"/>
      <c r="E92" s="40"/>
      <c r="F92" s="40"/>
      <c r="G92" s="40">
        <v>0</v>
      </c>
      <c r="H92" s="90">
        <f t="shared" si="2"/>
        <v>0</v>
      </c>
      <c r="I92" s="40">
        <f t="shared" si="3"/>
        <v>0</v>
      </c>
    </row>
    <row r="93" spans="1:9">
      <c r="A93" s="38" t="s">
        <v>72</v>
      </c>
      <c r="B93" s="40"/>
      <c r="C93" s="40"/>
      <c r="D93" s="40">
        <v>0</v>
      </c>
      <c r="E93" s="40"/>
      <c r="F93" s="40"/>
      <c r="G93" s="40">
        <v>0</v>
      </c>
      <c r="H93" s="90">
        <f t="shared" si="2"/>
        <v>0</v>
      </c>
      <c r="I93" s="40">
        <f t="shared" si="3"/>
        <v>0</v>
      </c>
    </row>
    <row r="94" spans="1:9">
      <c r="A94" s="38" t="s">
        <v>133</v>
      </c>
      <c r="B94" s="40"/>
      <c r="C94" s="40"/>
      <c r="D94" s="40"/>
      <c r="E94" s="40"/>
      <c r="F94" s="40">
        <v>0</v>
      </c>
      <c r="G94" s="40">
        <v>0</v>
      </c>
      <c r="H94" s="90">
        <f t="shared" si="2"/>
        <v>0</v>
      </c>
      <c r="I94" s="40">
        <f t="shared" si="3"/>
        <v>0</v>
      </c>
    </row>
    <row r="95" spans="1:9">
      <c r="A95" s="38" t="s">
        <v>108</v>
      </c>
      <c r="B95" s="40"/>
      <c r="C95" s="40"/>
      <c r="D95" s="40"/>
      <c r="E95" s="40">
        <v>0</v>
      </c>
      <c r="F95" s="40"/>
      <c r="G95" s="40">
        <v>0</v>
      </c>
      <c r="H95" s="90">
        <f t="shared" si="2"/>
        <v>0</v>
      </c>
      <c r="I95" s="40">
        <f t="shared" si="3"/>
        <v>0</v>
      </c>
    </row>
    <row r="96" spans="1:9">
      <c r="A96" s="38" t="s">
        <v>97</v>
      </c>
      <c r="B96" s="40"/>
      <c r="C96" s="40"/>
      <c r="D96" s="40"/>
      <c r="E96" s="40">
        <v>0</v>
      </c>
      <c r="F96" s="40"/>
      <c r="G96" s="40">
        <v>0</v>
      </c>
      <c r="H96" s="90">
        <f t="shared" si="2"/>
        <v>0</v>
      </c>
      <c r="I96" s="40">
        <f t="shared" si="3"/>
        <v>0</v>
      </c>
    </row>
    <row r="97" spans="1:9">
      <c r="A97" s="38" t="s">
        <v>55</v>
      </c>
      <c r="B97" s="40"/>
      <c r="C97" s="40">
        <v>0</v>
      </c>
      <c r="D97" s="40"/>
      <c r="E97" s="40"/>
      <c r="F97" s="40"/>
      <c r="G97" s="40">
        <v>0</v>
      </c>
      <c r="H97" s="90">
        <f t="shared" si="2"/>
        <v>0</v>
      </c>
      <c r="I97" s="40">
        <f t="shared" si="3"/>
        <v>0</v>
      </c>
    </row>
    <row r="98" spans="1:9">
      <c r="A98" s="38" t="s">
        <v>121</v>
      </c>
      <c r="B98" s="40">
        <v>154626</v>
      </c>
      <c r="C98" s="40">
        <v>177132</v>
      </c>
      <c r="D98" s="40">
        <v>189505</v>
      </c>
      <c r="E98" s="40">
        <v>138544</v>
      </c>
      <c r="F98" s="40">
        <v>151143</v>
      </c>
      <c r="G98" s="40">
        <v>810950</v>
      </c>
      <c r="H98" s="90">
        <f t="shared" si="2"/>
        <v>1</v>
      </c>
      <c r="I98" s="108">
        <f t="shared" si="3"/>
        <v>97314</v>
      </c>
    </row>
    <row r="99" spans="1:9">
      <c r="H99" s="90"/>
      <c r="I99" s="40"/>
    </row>
    <row r="100" spans="1:9">
      <c r="H100" s="90"/>
      <c r="I100" s="4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C245B-C46F-784B-AF73-68E7375FB2E2}">
  <dimension ref="A1:H99"/>
  <sheetViews>
    <sheetView workbookViewId="0">
      <selection activeCell="E4" sqref="E4"/>
    </sheetView>
  </sheetViews>
  <sheetFormatPr baseColWidth="10" defaultRowHeight="15"/>
  <cols>
    <col min="1" max="1" width="19" bestFit="1" customWidth="1"/>
    <col min="2" max="2" width="26.1640625" bestFit="1" customWidth="1"/>
    <col min="3" max="3" width="25.83203125" bestFit="1" customWidth="1"/>
    <col min="4" max="4" width="23.5" bestFit="1" customWidth="1"/>
    <col min="5" max="5" width="26.1640625" bestFit="1" customWidth="1"/>
    <col min="6" max="6" width="23.5" style="47" bestFit="1" customWidth="1"/>
    <col min="7" max="7" width="26.1640625" style="47" bestFit="1" customWidth="1"/>
    <col min="8" max="8" width="23.5" bestFit="1" customWidth="1"/>
    <col min="9" max="9" width="30.5" bestFit="1" customWidth="1"/>
    <col min="10" max="10" width="27.83203125" bestFit="1" customWidth="1"/>
    <col min="11" max="11" width="27.6640625" bestFit="1" customWidth="1"/>
    <col min="12" max="12" width="24.83203125" bestFit="1" customWidth="1"/>
    <col min="13" max="13" width="30.5" bestFit="1" customWidth="1"/>
    <col min="14" max="14" width="32" bestFit="1" customWidth="1"/>
    <col min="15" max="15" width="29.1640625" bestFit="1" customWidth="1"/>
  </cols>
  <sheetData>
    <row r="1" spans="1:8">
      <c r="A1" s="37" t="s">
        <v>119</v>
      </c>
      <c r="B1" t="s">
        <v>150</v>
      </c>
    </row>
    <row r="3" spans="1:8" ht="48">
      <c r="A3" s="37" t="s">
        <v>120</v>
      </c>
      <c r="B3" t="s">
        <v>148</v>
      </c>
      <c r="C3" t="s">
        <v>156</v>
      </c>
      <c r="D3" t="s">
        <v>149</v>
      </c>
      <c r="E3" t="s">
        <v>123</v>
      </c>
      <c r="F3" s="95" t="s">
        <v>184</v>
      </c>
      <c r="G3" s="93" t="s">
        <v>183</v>
      </c>
    </row>
    <row r="4" spans="1:8">
      <c r="A4" s="38" t="s">
        <v>19</v>
      </c>
      <c r="B4" s="39">
        <v>1179</v>
      </c>
      <c r="C4" s="39">
        <v>9500</v>
      </c>
      <c r="D4" s="39">
        <v>915</v>
      </c>
      <c r="E4" s="50">
        <v>7722</v>
      </c>
      <c r="F4" s="51">
        <f>C4/B4</f>
        <v>8.0576759966072942</v>
      </c>
      <c r="G4" s="94">
        <f>E4/D4</f>
        <v>8.4393442622950818</v>
      </c>
      <c r="H4" s="50">
        <f>G4-F4</f>
        <v>0.38166826568778767</v>
      </c>
    </row>
    <row r="5" spans="1:8">
      <c r="A5" s="38" t="s">
        <v>18</v>
      </c>
      <c r="B5" s="39">
        <v>452</v>
      </c>
      <c r="C5" s="39">
        <v>6000</v>
      </c>
      <c r="D5" s="39">
        <v>882</v>
      </c>
      <c r="E5" s="50">
        <v>4197</v>
      </c>
      <c r="F5" s="51">
        <f t="shared" ref="F5:F68" si="0">C5/B5</f>
        <v>13.274336283185841</v>
      </c>
      <c r="G5" s="94">
        <f t="shared" ref="G5:G68" si="1">E5/D5</f>
        <v>4.7585034013605441</v>
      </c>
      <c r="H5" s="50">
        <f t="shared" ref="H5:H68" si="2">G5-F5</f>
        <v>-8.5158328818252969</v>
      </c>
    </row>
    <row r="6" spans="1:8">
      <c r="A6" s="38" t="s">
        <v>103</v>
      </c>
      <c r="B6" s="39">
        <v>295</v>
      </c>
      <c r="C6" s="39">
        <v>3600</v>
      </c>
      <c r="D6" s="39">
        <v>0</v>
      </c>
      <c r="E6" s="50">
        <v>3600</v>
      </c>
      <c r="F6" s="51">
        <f t="shared" si="0"/>
        <v>12.203389830508474</v>
      </c>
      <c r="G6" s="94" t="e">
        <f t="shared" si="1"/>
        <v>#DIV/0!</v>
      </c>
      <c r="H6" s="50" t="e">
        <f t="shared" si="2"/>
        <v>#DIV/0!</v>
      </c>
    </row>
    <row r="7" spans="1:8">
      <c r="A7" s="38" t="s">
        <v>87</v>
      </c>
      <c r="B7" s="39">
        <v>736</v>
      </c>
      <c r="C7" s="39">
        <v>6000</v>
      </c>
      <c r="D7" s="39">
        <v>557</v>
      </c>
      <c r="E7" s="50">
        <v>5976</v>
      </c>
      <c r="F7" s="51">
        <f t="shared" si="0"/>
        <v>8.1521739130434785</v>
      </c>
      <c r="G7" s="94">
        <f t="shared" si="1"/>
        <v>10.728904847396768</v>
      </c>
      <c r="H7" s="50">
        <f t="shared" si="2"/>
        <v>2.5767309343532894</v>
      </c>
    </row>
    <row r="8" spans="1:8">
      <c r="A8" s="38" t="s">
        <v>50</v>
      </c>
      <c r="B8" s="39">
        <v>839</v>
      </c>
      <c r="C8" s="39">
        <v>7000</v>
      </c>
      <c r="D8" s="39">
        <v>840</v>
      </c>
      <c r="E8" s="50">
        <v>6531</v>
      </c>
      <c r="F8" s="51">
        <f t="shared" si="0"/>
        <v>8.34326579261025</v>
      </c>
      <c r="G8" s="94">
        <f t="shared" si="1"/>
        <v>7.7750000000000004</v>
      </c>
      <c r="H8" s="50">
        <f t="shared" si="2"/>
        <v>-0.56826579261024968</v>
      </c>
    </row>
    <row r="9" spans="1:8">
      <c r="A9" s="38" t="s">
        <v>13</v>
      </c>
      <c r="B9" s="39">
        <v>1489</v>
      </c>
      <c r="C9" s="39">
        <v>19300</v>
      </c>
      <c r="D9" s="39">
        <v>1424</v>
      </c>
      <c r="E9" s="50">
        <v>17895</v>
      </c>
      <c r="F9" s="51">
        <f t="shared" si="0"/>
        <v>12.961719274680995</v>
      </c>
      <c r="G9" s="94">
        <f t="shared" si="1"/>
        <v>12.566713483146067</v>
      </c>
      <c r="H9" s="50">
        <f t="shared" si="2"/>
        <v>-0.39500579153492765</v>
      </c>
    </row>
    <row r="10" spans="1:8">
      <c r="A10" s="38" t="s">
        <v>92</v>
      </c>
      <c r="B10" s="39">
        <v>1087</v>
      </c>
      <c r="C10" s="39">
        <v>10500</v>
      </c>
      <c r="D10" s="39">
        <v>631</v>
      </c>
      <c r="E10" s="50">
        <v>10500</v>
      </c>
      <c r="F10" s="51">
        <f t="shared" si="0"/>
        <v>9.6596136154553811</v>
      </c>
      <c r="G10" s="94">
        <f t="shared" si="1"/>
        <v>16.640253565768621</v>
      </c>
      <c r="H10" s="50">
        <f t="shared" si="2"/>
        <v>6.9806399503132397</v>
      </c>
    </row>
    <row r="11" spans="1:8">
      <c r="A11" s="38" t="s">
        <v>64</v>
      </c>
      <c r="B11" s="39">
        <v>1190</v>
      </c>
      <c r="C11" s="39">
        <v>11000</v>
      </c>
      <c r="D11" s="39">
        <v>1040</v>
      </c>
      <c r="E11" s="50">
        <v>11000</v>
      </c>
      <c r="F11" s="51">
        <f t="shared" si="0"/>
        <v>9.2436974789915958</v>
      </c>
      <c r="G11" s="94">
        <f t="shared" si="1"/>
        <v>10.576923076923077</v>
      </c>
      <c r="H11" s="50">
        <f t="shared" si="2"/>
        <v>1.3332255979314809</v>
      </c>
    </row>
    <row r="12" spans="1:8">
      <c r="A12" s="38" t="s">
        <v>90</v>
      </c>
      <c r="B12" s="39">
        <v>206</v>
      </c>
      <c r="C12" s="39">
        <v>2700</v>
      </c>
      <c r="D12" s="39">
        <v>202</v>
      </c>
      <c r="E12" s="50">
        <v>2700</v>
      </c>
      <c r="F12" s="51">
        <f t="shared" si="0"/>
        <v>13.106796116504855</v>
      </c>
      <c r="G12" s="94">
        <f t="shared" si="1"/>
        <v>13.366336633663366</v>
      </c>
      <c r="H12" s="50">
        <f t="shared" si="2"/>
        <v>0.25954051715851101</v>
      </c>
    </row>
    <row r="13" spans="1:8">
      <c r="A13" s="38" t="s">
        <v>86</v>
      </c>
      <c r="B13" s="39">
        <v>3164</v>
      </c>
      <c r="C13" s="39">
        <v>55065</v>
      </c>
      <c r="D13" s="39">
        <v>3097</v>
      </c>
      <c r="E13" s="50">
        <v>52160</v>
      </c>
      <c r="F13" s="51">
        <f t="shared" si="0"/>
        <v>17.403603034134008</v>
      </c>
      <c r="G13" s="94">
        <f t="shared" si="1"/>
        <v>16.842105263157894</v>
      </c>
      <c r="H13" s="50">
        <f t="shared" si="2"/>
        <v>-0.5614977709761142</v>
      </c>
    </row>
    <row r="14" spans="1:8">
      <c r="A14" s="38" t="s">
        <v>26</v>
      </c>
      <c r="B14" s="39">
        <v>12583</v>
      </c>
      <c r="C14" s="39">
        <v>29000</v>
      </c>
      <c r="D14" s="39">
        <v>4002</v>
      </c>
      <c r="E14" s="50">
        <v>20165</v>
      </c>
      <c r="F14" s="51">
        <f t="shared" si="0"/>
        <v>2.3046968131606134</v>
      </c>
      <c r="G14" s="94">
        <f t="shared" si="1"/>
        <v>5.0387306346826586</v>
      </c>
      <c r="H14" s="50">
        <f t="shared" si="2"/>
        <v>2.7340338215220452</v>
      </c>
    </row>
    <row r="15" spans="1:8">
      <c r="A15" s="38" t="s">
        <v>52</v>
      </c>
      <c r="B15" s="39">
        <v>1535</v>
      </c>
      <c r="C15" s="39">
        <v>15900</v>
      </c>
      <c r="D15" s="39">
        <v>1188</v>
      </c>
      <c r="E15" s="50">
        <v>8888</v>
      </c>
      <c r="F15" s="51">
        <f t="shared" si="0"/>
        <v>10.358306188925081</v>
      </c>
      <c r="G15" s="94">
        <f t="shared" si="1"/>
        <v>7.4814814814814818</v>
      </c>
      <c r="H15" s="50">
        <f t="shared" si="2"/>
        <v>-2.8768247074435989</v>
      </c>
    </row>
    <row r="16" spans="1:8">
      <c r="A16" s="38" t="s">
        <v>61</v>
      </c>
      <c r="B16" s="39">
        <v>2290</v>
      </c>
      <c r="C16" s="39">
        <v>6000</v>
      </c>
      <c r="D16" s="39">
        <v>356</v>
      </c>
      <c r="E16" s="50">
        <v>6000</v>
      </c>
      <c r="F16" s="51">
        <f t="shared" si="0"/>
        <v>2.6200873362445414</v>
      </c>
      <c r="G16" s="94">
        <f t="shared" si="1"/>
        <v>16.853932584269664</v>
      </c>
      <c r="H16" s="50">
        <f t="shared" si="2"/>
        <v>14.233845248025123</v>
      </c>
    </row>
    <row r="17" spans="1:8">
      <c r="A17" s="38" t="s">
        <v>91</v>
      </c>
      <c r="B17" s="39">
        <v>249</v>
      </c>
      <c r="C17" s="39">
        <v>2700</v>
      </c>
      <c r="D17" s="39"/>
      <c r="E17" s="50">
        <v>2700</v>
      </c>
      <c r="F17" s="51">
        <f t="shared" si="0"/>
        <v>10.843373493975903</v>
      </c>
      <c r="G17" s="94" t="e">
        <f t="shared" si="1"/>
        <v>#DIV/0!</v>
      </c>
      <c r="H17" s="50" t="e">
        <f t="shared" si="2"/>
        <v>#DIV/0!</v>
      </c>
    </row>
    <row r="18" spans="1:8">
      <c r="A18" s="38" t="s">
        <v>88</v>
      </c>
      <c r="B18" s="39">
        <v>480</v>
      </c>
      <c r="C18" s="39">
        <v>10000</v>
      </c>
      <c r="D18" s="39">
        <v>480</v>
      </c>
      <c r="E18" s="50">
        <v>9999</v>
      </c>
      <c r="F18" s="51">
        <f t="shared" si="0"/>
        <v>20.833333333333332</v>
      </c>
      <c r="G18" s="94">
        <f t="shared" si="1"/>
        <v>20.831250000000001</v>
      </c>
      <c r="H18" s="50">
        <f t="shared" si="2"/>
        <v>-2.0833333333314386E-3</v>
      </c>
    </row>
    <row r="19" spans="1:8">
      <c r="A19" s="38" t="s">
        <v>17</v>
      </c>
      <c r="B19" s="39"/>
      <c r="C19" s="39">
        <v>5000</v>
      </c>
      <c r="D19" s="39"/>
      <c r="E19" s="50">
        <v>0</v>
      </c>
      <c r="F19" s="51" t="e">
        <f t="shared" si="0"/>
        <v>#DIV/0!</v>
      </c>
      <c r="G19" s="94" t="e">
        <f t="shared" si="1"/>
        <v>#DIV/0!</v>
      </c>
      <c r="H19" s="50" t="e">
        <f t="shared" si="2"/>
        <v>#DIV/0!</v>
      </c>
    </row>
    <row r="20" spans="1:8">
      <c r="A20" s="38" t="s">
        <v>27</v>
      </c>
      <c r="B20" s="39">
        <v>11237</v>
      </c>
      <c r="C20" s="39">
        <v>40000</v>
      </c>
      <c r="D20" s="39">
        <v>6564</v>
      </c>
      <c r="E20" s="50">
        <v>41959</v>
      </c>
      <c r="F20" s="51">
        <f t="shared" si="0"/>
        <v>3.5596689507875769</v>
      </c>
      <c r="G20" s="94">
        <f t="shared" si="1"/>
        <v>6.392291285801341</v>
      </c>
      <c r="H20" s="50">
        <f t="shared" si="2"/>
        <v>2.832622335013764</v>
      </c>
    </row>
    <row r="21" spans="1:8">
      <c r="A21" s="38" t="s">
        <v>51</v>
      </c>
      <c r="B21" s="39">
        <v>411</v>
      </c>
      <c r="C21" s="39">
        <v>5000</v>
      </c>
      <c r="D21" s="39">
        <v>115</v>
      </c>
      <c r="E21" s="50">
        <v>4500</v>
      </c>
      <c r="F21" s="51">
        <f t="shared" si="0"/>
        <v>12.165450121654501</v>
      </c>
      <c r="G21" s="94">
        <f t="shared" si="1"/>
        <v>39.130434782608695</v>
      </c>
      <c r="H21" s="50">
        <f t="shared" si="2"/>
        <v>26.964984660954194</v>
      </c>
    </row>
    <row r="22" spans="1:8">
      <c r="A22" s="38" t="s">
        <v>63</v>
      </c>
      <c r="B22" s="39">
        <v>942</v>
      </c>
      <c r="C22" s="39">
        <v>9500</v>
      </c>
      <c r="D22" s="39">
        <v>369</v>
      </c>
      <c r="E22" s="50">
        <v>9500</v>
      </c>
      <c r="F22" s="51">
        <f t="shared" si="0"/>
        <v>10.084925690021231</v>
      </c>
      <c r="G22" s="94">
        <f t="shared" si="1"/>
        <v>25.745257452574524</v>
      </c>
      <c r="H22" s="50">
        <f t="shared" si="2"/>
        <v>15.660331762553293</v>
      </c>
    </row>
    <row r="23" spans="1:8">
      <c r="A23" s="38" t="s">
        <v>82</v>
      </c>
      <c r="B23" s="39">
        <v>819</v>
      </c>
      <c r="C23" s="39">
        <v>8600</v>
      </c>
      <c r="D23" s="39">
        <v>475</v>
      </c>
      <c r="E23" s="50">
        <v>8600</v>
      </c>
      <c r="F23" s="51">
        <f t="shared" si="0"/>
        <v>10.500610500610501</v>
      </c>
      <c r="G23" s="94">
        <f t="shared" si="1"/>
        <v>18.105263157894736</v>
      </c>
      <c r="H23" s="50">
        <f t="shared" si="2"/>
        <v>7.6046526572842357</v>
      </c>
    </row>
    <row r="24" spans="1:8">
      <c r="A24" s="38" t="s">
        <v>94</v>
      </c>
      <c r="B24" s="39">
        <v>461</v>
      </c>
      <c r="C24" s="39">
        <v>3600</v>
      </c>
      <c r="D24" s="39">
        <v>0</v>
      </c>
      <c r="E24" s="50">
        <v>252</v>
      </c>
      <c r="F24" s="51">
        <f t="shared" si="0"/>
        <v>7.809110629067245</v>
      </c>
      <c r="G24" s="94" t="e">
        <f t="shared" si="1"/>
        <v>#DIV/0!</v>
      </c>
      <c r="H24" s="50" t="e">
        <f t="shared" si="2"/>
        <v>#DIV/0!</v>
      </c>
    </row>
    <row r="25" spans="1:8">
      <c r="A25" s="38" t="s">
        <v>100</v>
      </c>
      <c r="B25" s="39">
        <v>707</v>
      </c>
      <c r="C25" s="39">
        <v>3600</v>
      </c>
      <c r="D25" s="39">
        <v>172</v>
      </c>
      <c r="E25" s="50">
        <v>3510</v>
      </c>
      <c r="F25" s="51">
        <f t="shared" si="0"/>
        <v>5.0919377652050919</v>
      </c>
      <c r="G25" s="94">
        <f t="shared" si="1"/>
        <v>20.406976744186046</v>
      </c>
      <c r="H25" s="50">
        <f t="shared" si="2"/>
        <v>15.315038978980954</v>
      </c>
    </row>
    <row r="26" spans="1:8">
      <c r="A26" s="38" t="s">
        <v>104</v>
      </c>
      <c r="B26" s="39">
        <v>312</v>
      </c>
      <c r="C26" s="39">
        <v>3600</v>
      </c>
      <c r="D26" s="39">
        <v>352</v>
      </c>
      <c r="E26" s="50">
        <v>3268</v>
      </c>
      <c r="F26" s="51">
        <f t="shared" si="0"/>
        <v>11.538461538461538</v>
      </c>
      <c r="G26" s="94">
        <f t="shared" si="1"/>
        <v>9.2840909090909083</v>
      </c>
      <c r="H26" s="50">
        <f t="shared" si="2"/>
        <v>-2.25437062937063</v>
      </c>
    </row>
    <row r="27" spans="1:8">
      <c r="A27" s="38" t="s">
        <v>28</v>
      </c>
      <c r="B27" s="39">
        <v>2328</v>
      </c>
      <c r="C27" s="39">
        <v>38000</v>
      </c>
      <c r="D27" s="39">
        <v>2727</v>
      </c>
      <c r="E27" s="50">
        <v>29069</v>
      </c>
      <c r="F27" s="51">
        <f t="shared" si="0"/>
        <v>16.323024054982817</v>
      </c>
      <c r="G27" s="94">
        <f t="shared" si="1"/>
        <v>10.659699303263659</v>
      </c>
      <c r="H27" s="50">
        <f t="shared" si="2"/>
        <v>-5.6633247517191574</v>
      </c>
    </row>
    <row r="28" spans="1:8">
      <c r="A28" s="38" t="s">
        <v>111</v>
      </c>
      <c r="B28" s="39">
        <v>1258</v>
      </c>
      <c r="C28" s="39">
        <v>21700</v>
      </c>
      <c r="D28" s="39">
        <v>1231</v>
      </c>
      <c r="E28" s="50">
        <v>19879</v>
      </c>
      <c r="F28" s="51">
        <f t="shared" si="0"/>
        <v>17.24960254372019</v>
      </c>
      <c r="G28" s="94">
        <f t="shared" si="1"/>
        <v>16.148659626320065</v>
      </c>
      <c r="H28" s="50">
        <f t="shared" si="2"/>
        <v>-1.1009429174001255</v>
      </c>
    </row>
    <row r="29" spans="1:8">
      <c r="A29" s="38" t="s">
        <v>70</v>
      </c>
      <c r="B29" s="39">
        <v>823</v>
      </c>
      <c r="C29" s="39">
        <v>9500</v>
      </c>
      <c r="D29" s="39">
        <v>889</v>
      </c>
      <c r="E29" s="50">
        <v>10118</v>
      </c>
      <c r="F29" s="51">
        <f t="shared" si="0"/>
        <v>11.543134872417983</v>
      </c>
      <c r="G29" s="94">
        <f t="shared" si="1"/>
        <v>11.38132733408324</v>
      </c>
      <c r="H29" s="50">
        <f t="shared" si="2"/>
        <v>-0.16180753833474348</v>
      </c>
    </row>
    <row r="30" spans="1:8">
      <c r="A30" s="38" t="s">
        <v>14</v>
      </c>
      <c r="B30" s="39">
        <v>2106</v>
      </c>
      <c r="C30" s="39">
        <v>25500</v>
      </c>
      <c r="D30" s="39">
        <v>1414</v>
      </c>
      <c r="E30" s="50">
        <v>22673</v>
      </c>
      <c r="F30" s="51">
        <f t="shared" si="0"/>
        <v>12.108262108262108</v>
      </c>
      <c r="G30" s="94">
        <f t="shared" si="1"/>
        <v>16.034653465346533</v>
      </c>
      <c r="H30" s="50">
        <f t="shared" si="2"/>
        <v>3.9263913570844249</v>
      </c>
    </row>
    <row r="31" spans="1:8">
      <c r="A31" s="38" t="s">
        <v>37</v>
      </c>
      <c r="B31" s="39">
        <v>420</v>
      </c>
      <c r="C31" s="39">
        <v>10000</v>
      </c>
      <c r="D31" s="39">
        <v>217</v>
      </c>
      <c r="E31" s="50">
        <v>6000</v>
      </c>
      <c r="F31" s="51">
        <f t="shared" si="0"/>
        <v>23.80952380952381</v>
      </c>
      <c r="G31" s="94">
        <f t="shared" si="1"/>
        <v>27.649769585253456</v>
      </c>
      <c r="H31" s="50">
        <f t="shared" si="2"/>
        <v>3.8402457757296453</v>
      </c>
    </row>
    <row r="32" spans="1:8">
      <c r="A32" s="38" t="s">
        <v>105</v>
      </c>
      <c r="B32" s="39">
        <v>846</v>
      </c>
      <c r="C32" s="39">
        <v>8600</v>
      </c>
      <c r="D32" s="39">
        <v>767</v>
      </c>
      <c r="E32" s="50">
        <v>8599</v>
      </c>
      <c r="F32" s="51">
        <f t="shared" si="0"/>
        <v>10.16548463356974</v>
      </c>
      <c r="G32" s="94">
        <f t="shared" si="1"/>
        <v>11.211212516297262</v>
      </c>
      <c r="H32" s="50">
        <f t="shared" si="2"/>
        <v>1.0457278827275225</v>
      </c>
    </row>
    <row r="33" spans="1:8">
      <c r="A33" s="38" t="s">
        <v>33</v>
      </c>
      <c r="B33" s="39">
        <v>912</v>
      </c>
      <c r="C33" s="39">
        <v>20000</v>
      </c>
      <c r="D33" s="39">
        <v>525</v>
      </c>
      <c r="E33" s="50">
        <v>16802</v>
      </c>
      <c r="F33" s="51">
        <f t="shared" si="0"/>
        <v>21.92982456140351</v>
      </c>
      <c r="G33" s="94">
        <f t="shared" si="1"/>
        <v>32.003809523809522</v>
      </c>
      <c r="H33" s="50">
        <f t="shared" si="2"/>
        <v>10.073984962406012</v>
      </c>
    </row>
    <row r="34" spans="1:8">
      <c r="A34" s="38" t="s">
        <v>114</v>
      </c>
      <c r="B34" s="39">
        <v>262</v>
      </c>
      <c r="C34" s="39">
        <v>3600</v>
      </c>
      <c r="D34" s="39">
        <v>294</v>
      </c>
      <c r="E34" s="50">
        <v>3486</v>
      </c>
      <c r="F34" s="51">
        <f t="shared" si="0"/>
        <v>13.740458015267176</v>
      </c>
      <c r="G34" s="94">
        <f t="shared" si="1"/>
        <v>11.857142857142858</v>
      </c>
      <c r="H34" s="50">
        <f t="shared" si="2"/>
        <v>-1.8833151581243186</v>
      </c>
    </row>
    <row r="35" spans="1:8">
      <c r="A35" s="38" t="s">
        <v>32</v>
      </c>
      <c r="B35" s="39">
        <v>4854</v>
      </c>
      <c r="C35" s="39">
        <v>21700</v>
      </c>
      <c r="D35" s="39">
        <v>430</v>
      </c>
      <c r="E35" s="50">
        <v>11262</v>
      </c>
      <c r="F35" s="51">
        <f t="shared" si="0"/>
        <v>4.470539761021838</v>
      </c>
      <c r="G35" s="94">
        <f t="shared" si="1"/>
        <v>26.190697674418605</v>
      </c>
      <c r="H35" s="50">
        <f t="shared" si="2"/>
        <v>21.720157913396768</v>
      </c>
    </row>
    <row r="36" spans="1:8">
      <c r="A36" s="38" t="s">
        <v>46</v>
      </c>
      <c r="B36" s="39">
        <v>1638</v>
      </c>
      <c r="C36" s="39">
        <v>18500</v>
      </c>
      <c r="D36" s="39">
        <v>1890</v>
      </c>
      <c r="E36" s="50">
        <v>9435</v>
      </c>
      <c r="F36" s="51">
        <f t="shared" si="0"/>
        <v>11.294261294261295</v>
      </c>
      <c r="G36" s="94">
        <f t="shared" si="1"/>
        <v>4.9920634920634921</v>
      </c>
      <c r="H36" s="50">
        <f t="shared" si="2"/>
        <v>-6.3021978021978029</v>
      </c>
    </row>
    <row r="37" spans="1:8">
      <c r="A37" s="38" t="s">
        <v>81</v>
      </c>
      <c r="B37" s="39">
        <v>1844</v>
      </c>
      <c r="C37" s="39">
        <v>10000</v>
      </c>
      <c r="D37" s="39">
        <v>2112</v>
      </c>
      <c r="E37" s="50">
        <v>9447</v>
      </c>
      <c r="F37" s="51">
        <f t="shared" si="0"/>
        <v>5.4229934924078087</v>
      </c>
      <c r="G37" s="94">
        <f t="shared" si="1"/>
        <v>4.4730113636363633</v>
      </c>
      <c r="H37" s="50">
        <f t="shared" si="2"/>
        <v>-0.94998212877144539</v>
      </c>
    </row>
    <row r="38" spans="1:8">
      <c r="A38" s="38" t="s">
        <v>48</v>
      </c>
      <c r="B38" s="39">
        <v>473</v>
      </c>
      <c r="C38" s="39">
        <v>5000</v>
      </c>
      <c r="D38" s="39">
        <v>551</v>
      </c>
      <c r="E38" s="50">
        <v>4948</v>
      </c>
      <c r="F38" s="51">
        <f t="shared" si="0"/>
        <v>10.570824524312897</v>
      </c>
      <c r="G38" s="94">
        <f t="shared" si="1"/>
        <v>8.9800362976406536</v>
      </c>
      <c r="H38" s="50">
        <f t="shared" si="2"/>
        <v>-1.5907882266722435</v>
      </c>
    </row>
    <row r="39" spans="1:8">
      <c r="A39" s="38" t="s">
        <v>96</v>
      </c>
      <c r="B39" s="39">
        <v>110</v>
      </c>
      <c r="C39" s="39">
        <v>1800</v>
      </c>
      <c r="D39" s="39">
        <v>0</v>
      </c>
      <c r="E39" s="50">
        <v>1443</v>
      </c>
      <c r="F39" s="51">
        <f t="shared" si="0"/>
        <v>16.363636363636363</v>
      </c>
      <c r="G39" s="94" t="e">
        <f t="shared" si="1"/>
        <v>#DIV/0!</v>
      </c>
      <c r="H39" s="50" t="e">
        <f t="shared" si="2"/>
        <v>#DIV/0!</v>
      </c>
    </row>
    <row r="40" spans="1:8">
      <c r="A40" s="38" t="s">
        <v>95</v>
      </c>
      <c r="B40" s="39">
        <v>323</v>
      </c>
      <c r="C40" s="39">
        <v>2700</v>
      </c>
      <c r="D40" s="39">
        <v>0</v>
      </c>
      <c r="E40" s="50">
        <v>1266</v>
      </c>
      <c r="F40" s="51">
        <f t="shared" si="0"/>
        <v>8.3591331269349851</v>
      </c>
      <c r="G40" s="94" t="e">
        <f t="shared" si="1"/>
        <v>#DIV/0!</v>
      </c>
      <c r="H40" s="50" t="e">
        <f t="shared" si="2"/>
        <v>#DIV/0!</v>
      </c>
    </row>
    <row r="41" spans="1:8">
      <c r="A41" s="38" t="s">
        <v>12</v>
      </c>
      <c r="B41" s="39">
        <v>1899</v>
      </c>
      <c r="C41" s="39">
        <v>32000</v>
      </c>
      <c r="D41" s="39">
        <v>1877</v>
      </c>
      <c r="E41" s="50">
        <v>30803</v>
      </c>
      <c r="F41" s="51">
        <f t="shared" si="0"/>
        <v>16.85097419694576</v>
      </c>
      <c r="G41" s="94">
        <f t="shared" si="1"/>
        <v>16.410761854022375</v>
      </c>
      <c r="H41" s="50">
        <f t="shared" si="2"/>
        <v>-0.44021234292338463</v>
      </c>
    </row>
    <row r="42" spans="1:8">
      <c r="A42" s="38" t="s">
        <v>66</v>
      </c>
      <c r="B42" s="39">
        <v>897</v>
      </c>
      <c r="C42" s="39">
        <v>6000</v>
      </c>
      <c r="D42" s="39">
        <v>877</v>
      </c>
      <c r="E42" s="50">
        <v>5946</v>
      </c>
      <c r="F42" s="51">
        <f t="shared" si="0"/>
        <v>6.6889632107023411</v>
      </c>
      <c r="G42" s="94">
        <f t="shared" si="1"/>
        <v>6.779931584948689</v>
      </c>
      <c r="H42" s="50">
        <f t="shared" si="2"/>
        <v>9.096837424634785E-2</v>
      </c>
    </row>
    <row r="43" spans="1:8">
      <c r="A43" s="38" t="s">
        <v>74</v>
      </c>
      <c r="B43" s="39">
        <v>1038</v>
      </c>
      <c r="C43" s="39">
        <v>4000</v>
      </c>
      <c r="D43" s="39">
        <v>704</v>
      </c>
      <c r="E43" s="50">
        <v>3999</v>
      </c>
      <c r="F43" s="51">
        <f t="shared" si="0"/>
        <v>3.8535645472061657</v>
      </c>
      <c r="G43" s="94">
        <f t="shared" si="1"/>
        <v>5.6803977272727275</v>
      </c>
      <c r="H43" s="50">
        <f t="shared" si="2"/>
        <v>1.8268331800665618</v>
      </c>
    </row>
    <row r="44" spans="1:8">
      <c r="A44" s="38" t="s">
        <v>60</v>
      </c>
      <c r="B44" s="39">
        <v>257</v>
      </c>
      <c r="C44" s="39">
        <v>5000</v>
      </c>
      <c r="D44" s="39">
        <v>468</v>
      </c>
      <c r="E44" s="50">
        <v>4328</v>
      </c>
      <c r="F44" s="51">
        <f t="shared" si="0"/>
        <v>19.455252918287936</v>
      </c>
      <c r="G44" s="94">
        <f t="shared" si="1"/>
        <v>9.247863247863247</v>
      </c>
      <c r="H44" s="50">
        <f t="shared" si="2"/>
        <v>-10.207389670424689</v>
      </c>
    </row>
    <row r="45" spans="1:8">
      <c r="A45" s="38" t="s">
        <v>54</v>
      </c>
      <c r="B45" s="39">
        <v>1591</v>
      </c>
      <c r="C45" s="39">
        <v>14000</v>
      </c>
      <c r="D45" s="39">
        <v>880</v>
      </c>
      <c r="E45" s="50">
        <v>12674</v>
      </c>
      <c r="F45" s="51">
        <f t="shared" si="0"/>
        <v>8.7994971715901951</v>
      </c>
      <c r="G45" s="94">
        <f t="shared" si="1"/>
        <v>14.402272727272727</v>
      </c>
      <c r="H45" s="50">
        <f t="shared" si="2"/>
        <v>5.6027755556825323</v>
      </c>
    </row>
    <row r="46" spans="1:8">
      <c r="A46" s="38" t="s">
        <v>25</v>
      </c>
      <c r="B46" s="39">
        <v>696</v>
      </c>
      <c r="C46" s="39">
        <v>6000</v>
      </c>
      <c r="D46" s="39">
        <v>270</v>
      </c>
      <c r="E46" s="50">
        <v>6000</v>
      </c>
      <c r="F46" s="51">
        <f t="shared" si="0"/>
        <v>8.6206896551724146</v>
      </c>
      <c r="G46" s="94">
        <f t="shared" si="1"/>
        <v>22.222222222222221</v>
      </c>
      <c r="H46" s="50">
        <f t="shared" si="2"/>
        <v>13.601532567049807</v>
      </c>
    </row>
    <row r="47" spans="1:8">
      <c r="A47" s="38" t="s">
        <v>43</v>
      </c>
      <c r="B47" s="39">
        <v>1412</v>
      </c>
      <c r="C47" s="39">
        <v>19524</v>
      </c>
      <c r="D47" s="39">
        <v>1493</v>
      </c>
      <c r="E47" s="50">
        <v>16068</v>
      </c>
      <c r="F47" s="51">
        <f t="shared" si="0"/>
        <v>13.827195467422097</v>
      </c>
      <c r="G47" s="94">
        <f t="shared" si="1"/>
        <v>10.762223710649698</v>
      </c>
      <c r="H47" s="50">
        <f t="shared" si="2"/>
        <v>-3.0649717567723993</v>
      </c>
    </row>
    <row r="48" spans="1:8">
      <c r="A48" s="38" t="s">
        <v>55</v>
      </c>
      <c r="B48" s="39">
        <v>210</v>
      </c>
      <c r="C48" s="39">
        <v>4000</v>
      </c>
      <c r="D48" s="39">
        <v>0</v>
      </c>
      <c r="E48" s="50">
        <v>0</v>
      </c>
      <c r="F48" s="51">
        <f t="shared" si="0"/>
        <v>19.047619047619047</v>
      </c>
      <c r="G48" s="94" t="e">
        <f t="shared" si="1"/>
        <v>#DIV/0!</v>
      </c>
      <c r="H48" s="50" t="e">
        <f t="shared" si="2"/>
        <v>#DIV/0!</v>
      </c>
    </row>
    <row r="49" spans="1:8">
      <c r="A49" s="38" t="s">
        <v>40</v>
      </c>
      <c r="B49" s="39">
        <v>373</v>
      </c>
      <c r="C49" s="39">
        <v>10000</v>
      </c>
      <c r="D49" s="39">
        <v>142</v>
      </c>
      <c r="E49" s="50">
        <v>5694</v>
      </c>
      <c r="F49" s="51">
        <f t="shared" si="0"/>
        <v>26.809651474530831</v>
      </c>
      <c r="G49" s="94">
        <f t="shared" si="1"/>
        <v>40.098591549295776</v>
      </c>
      <c r="H49" s="50">
        <f t="shared" si="2"/>
        <v>13.288940074764945</v>
      </c>
    </row>
    <row r="50" spans="1:8">
      <c r="A50" s="38" t="s">
        <v>84</v>
      </c>
      <c r="B50" s="39">
        <v>639</v>
      </c>
      <c r="C50" s="39">
        <v>7300</v>
      </c>
      <c r="D50" s="39">
        <v>366</v>
      </c>
      <c r="E50" s="50">
        <v>4823</v>
      </c>
      <c r="F50" s="51">
        <f t="shared" si="0"/>
        <v>11.424100156494523</v>
      </c>
      <c r="G50" s="94">
        <f t="shared" si="1"/>
        <v>13.1775956284153</v>
      </c>
      <c r="H50" s="50">
        <f t="shared" si="2"/>
        <v>1.7534954719207771</v>
      </c>
    </row>
    <row r="51" spans="1:8">
      <c r="A51" s="38" t="s">
        <v>34</v>
      </c>
      <c r="B51" s="39">
        <v>2083</v>
      </c>
      <c r="C51" s="39">
        <v>30300</v>
      </c>
      <c r="D51" s="39">
        <v>2416</v>
      </c>
      <c r="E51" s="50">
        <v>35157</v>
      </c>
      <c r="F51" s="51">
        <f t="shared" si="0"/>
        <v>14.546327412385981</v>
      </c>
      <c r="G51" s="94">
        <f t="shared" si="1"/>
        <v>14.551738410596027</v>
      </c>
      <c r="H51" s="50">
        <f t="shared" si="2"/>
        <v>5.4109982100456477E-3</v>
      </c>
    </row>
    <row r="52" spans="1:8">
      <c r="A52" s="38" t="s">
        <v>67</v>
      </c>
      <c r="B52" s="39">
        <v>250</v>
      </c>
      <c r="C52" s="39">
        <v>4000</v>
      </c>
      <c r="D52" s="39">
        <v>211</v>
      </c>
      <c r="E52" s="50">
        <v>4000</v>
      </c>
      <c r="F52" s="51">
        <f t="shared" si="0"/>
        <v>16</v>
      </c>
      <c r="G52" s="94">
        <f t="shared" si="1"/>
        <v>18.957345971563981</v>
      </c>
      <c r="H52" s="50">
        <f t="shared" si="2"/>
        <v>2.9573459715639814</v>
      </c>
    </row>
    <row r="53" spans="1:8">
      <c r="A53" s="38" t="s">
        <v>23</v>
      </c>
      <c r="B53" s="39">
        <v>309</v>
      </c>
      <c r="C53" s="39">
        <v>6000</v>
      </c>
      <c r="D53" s="39">
        <v>363</v>
      </c>
      <c r="E53" s="50">
        <v>4268</v>
      </c>
      <c r="F53" s="51">
        <f t="shared" si="0"/>
        <v>19.417475728155338</v>
      </c>
      <c r="G53" s="94">
        <f t="shared" si="1"/>
        <v>11.757575757575758</v>
      </c>
      <c r="H53" s="50">
        <f t="shared" si="2"/>
        <v>-7.6598999705795805</v>
      </c>
    </row>
    <row r="54" spans="1:8">
      <c r="A54" s="38" t="s">
        <v>106</v>
      </c>
      <c r="B54" s="39">
        <v>336</v>
      </c>
      <c r="C54" s="39">
        <v>2700</v>
      </c>
      <c r="D54" s="39">
        <v>159</v>
      </c>
      <c r="E54" s="50">
        <v>2538</v>
      </c>
      <c r="F54" s="51">
        <f t="shared" si="0"/>
        <v>8.0357142857142865</v>
      </c>
      <c r="G54" s="94">
        <f t="shared" si="1"/>
        <v>15.962264150943396</v>
      </c>
      <c r="H54" s="50">
        <f t="shared" si="2"/>
        <v>7.9265498652291093</v>
      </c>
    </row>
    <row r="55" spans="1:8">
      <c r="A55" s="38" t="s">
        <v>78</v>
      </c>
      <c r="B55" s="39">
        <v>1070</v>
      </c>
      <c r="C55" s="39">
        <v>13000</v>
      </c>
      <c r="D55" s="39">
        <v>1054</v>
      </c>
      <c r="E55" s="50">
        <v>16000</v>
      </c>
      <c r="F55" s="51">
        <f t="shared" si="0"/>
        <v>12.149532710280374</v>
      </c>
      <c r="G55" s="94">
        <f t="shared" si="1"/>
        <v>15.180265654648956</v>
      </c>
      <c r="H55" s="50">
        <f t="shared" si="2"/>
        <v>3.030732944368582</v>
      </c>
    </row>
    <row r="56" spans="1:8">
      <c r="A56" s="38" t="s">
        <v>21</v>
      </c>
      <c r="B56" s="39">
        <v>21</v>
      </c>
      <c r="C56" s="39">
        <v>5000</v>
      </c>
      <c r="D56" s="39">
        <v>43</v>
      </c>
      <c r="E56" s="50">
        <v>4383</v>
      </c>
      <c r="F56" s="51">
        <f t="shared" si="0"/>
        <v>238.0952380952381</v>
      </c>
      <c r="G56" s="94">
        <f t="shared" si="1"/>
        <v>101.93023255813954</v>
      </c>
      <c r="H56" s="50">
        <f t="shared" si="2"/>
        <v>-136.16500553709858</v>
      </c>
    </row>
    <row r="57" spans="1:8">
      <c r="A57" s="38" t="s">
        <v>62</v>
      </c>
      <c r="B57" s="39">
        <v>1433</v>
      </c>
      <c r="C57" s="39">
        <v>21500</v>
      </c>
      <c r="D57" s="39">
        <v>1526</v>
      </c>
      <c r="E57" s="50">
        <v>22496</v>
      </c>
      <c r="F57" s="51">
        <f t="shared" si="0"/>
        <v>15.003489183531054</v>
      </c>
      <c r="G57" s="94">
        <f t="shared" si="1"/>
        <v>14.741808650065531</v>
      </c>
      <c r="H57" s="50">
        <f t="shared" si="2"/>
        <v>-0.26168053346552256</v>
      </c>
    </row>
    <row r="58" spans="1:8">
      <c r="A58" s="38" t="s">
        <v>45</v>
      </c>
      <c r="B58" s="39">
        <v>0</v>
      </c>
      <c r="C58" s="39">
        <v>3000</v>
      </c>
      <c r="D58" s="39">
        <v>0</v>
      </c>
      <c r="E58" s="50">
        <v>2579</v>
      </c>
      <c r="F58" s="51" t="e">
        <f t="shared" si="0"/>
        <v>#DIV/0!</v>
      </c>
      <c r="G58" s="94" t="e">
        <f t="shared" si="1"/>
        <v>#DIV/0!</v>
      </c>
      <c r="H58" s="50" t="e">
        <f t="shared" si="2"/>
        <v>#DIV/0!</v>
      </c>
    </row>
    <row r="59" spans="1:8">
      <c r="A59" s="38" t="s">
        <v>99</v>
      </c>
      <c r="B59" s="39">
        <v>661</v>
      </c>
      <c r="C59" s="39">
        <v>6295</v>
      </c>
      <c r="D59" s="39">
        <v>1186</v>
      </c>
      <c r="E59" s="50">
        <v>6071</v>
      </c>
      <c r="F59" s="51">
        <f t="shared" si="0"/>
        <v>9.5234493192133129</v>
      </c>
      <c r="G59" s="94">
        <f t="shared" si="1"/>
        <v>5.1188870151770658</v>
      </c>
      <c r="H59" s="50">
        <f t="shared" si="2"/>
        <v>-4.4045623040362472</v>
      </c>
    </row>
    <row r="60" spans="1:8">
      <c r="A60" s="38" t="s">
        <v>79</v>
      </c>
      <c r="B60" s="39">
        <v>669</v>
      </c>
      <c r="C60" s="39">
        <v>6000</v>
      </c>
      <c r="D60" s="39">
        <v>600</v>
      </c>
      <c r="E60" s="50">
        <v>0</v>
      </c>
      <c r="F60" s="51">
        <f t="shared" si="0"/>
        <v>8.9686098654708513</v>
      </c>
      <c r="G60" s="94">
        <f t="shared" si="1"/>
        <v>0</v>
      </c>
      <c r="H60" s="50">
        <f t="shared" si="2"/>
        <v>-8.9686098654708513</v>
      </c>
    </row>
    <row r="61" spans="1:8">
      <c r="A61" s="38" t="s">
        <v>83</v>
      </c>
      <c r="B61" s="39">
        <v>506</v>
      </c>
      <c r="C61" s="39">
        <v>9500</v>
      </c>
      <c r="D61" s="39">
        <v>610</v>
      </c>
      <c r="E61" s="50">
        <v>9235</v>
      </c>
      <c r="F61" s="51">
        <f t="shared" si="0"/>
        <v>18.774703557312254</v>
      </c>
      <c r="G61" s="94">
        <f t="shared" si="1"/>
        <v>15.139344262295081</v>
      </c>
      <c r="H61" s="50">
        <f t="shared" si="2"/>
        <v>-3.6353592950171727</v>
      </c>
    </row>
    <row r="62" spans="1:8">
      <c r="A62" s="38" t="s">
        <v>68</v>
      </c>
      <c r="B62" s="39">
        <v>494</v>
      </c>
      <c r="C62" s="39">
        <v>3000</v>
      </c>
      <c r="D62" s="39">
        <v>521</v>
      </c>
      <c r="E62" s="50">
        <v>2630</v>
      </c>
      <c r="F62" s="51">
        <f t="shared" si="0"/>
        <v>6.0728744939271255</v>
      </c>
      <c r="G62" s="94">
        <f t="shared" si="1"/>
        <v>5.0479846449136279</v>
      </c>
      <c r="H62" s="50">
        <f t="shared" si="2"/>
        <v>-1.0248898490134977</v>
      </c>
    </row>
    <row r="63" spans="1:8">
      <c r="A63" s="38" t="s">
        <v>49</v>
      </c>
      <c r="B63" s="39">
        <v>1971</v>
      </c>
      <c r="C63" s="39">
        <v>22000</v>
      </c>
      <c r="D63" s="39">
        <v>1528</v>
      </c>
      <c r="E63" s="50">
        <v>10079</v>
      </c>
      <c r="F63" s="51">
        <f t="shared" si="0"/>
        <v>11.161846778285135</v>
      </c>
      <c r="G63" s="94">
        <f t="shared" si="1"/>
        <v>6.5962041884816758</v>
      </c>
      <c r="H63" s="50">
        <f t="shared" si="2"/>
        <v>-4.5656425898034589</v>
      </c>
    </row>
    <row r="64" spans="1:8">
      <c r="A64" s="38" t="s">
        <v>97</v>
      </c>
      <c r="B64" s="39">
        <v>0</v>
      </c>
      <c r="C64" s="39">
        <v>3600</v>
      </c>
      <c r="D64" s="39">
        <v>0</v>
      </c>
      <c r="E64" s="50">
        <v>0</v>
      </c>
      <c r="F64" s="51" t="e">
        <f t="shared" si="0"/>
        <v>#DIV/0!</v>
      </c>
      <c r="G64" s="94" t="e">
        <f t="shared" si="1"/>
        <v>#DIV/0!</v>
      </c>
      <c r="H64" s="50" t="e">
        <f t="shared" si="2"/>
        <v>#DIV/0!</v>
      </c>
    </row>
    <row r="65" spans="1:8">
      <c r="A65" s="38" t="s">
        <v>58</v>
      </c>
      <c r="B65" s="39">
        <v>712</v>
      </c>
      <c r="C65" s="39">
        <v>9600</v>
      </c>
      <c r="D65" s="39">
        <v>517</v>
      </c>
      <c r="E65" s="50">
        <v>9417</v>
      </c>
      <c r="F65" s="51">
        <f t="shared" si="0"/>
        <v>13.48314606741573</v>
      </c>
      <c r="G65" s="94">
        <f t="shared" si="1"/>
        <v>18.214700193423596</v>
      </c>
      <c r="H65" s="50">
        <f t="shared" si="2"/>
        <v>4.7315541260078664</v>
      </c>
    </row>
    <row r="66" spans="1:8">
      <c r="A66" s="38" t="s">
        <v>30</v>
      </c>
      <c r="B66" s="39">
        <v>1129</v>
      </c>
      <c r="C66" s="39">
        <v>18000</v>
      </c>
      <c r="D66" s="39">
        <v>1005</v>
      </c>
      <c r="E66" s="50">
        <v>12110</v>
      </c>
      <c r="F66" s="51">
        <f t="shared" si="0"/>
        <v>15.943312666076174</v>
      </c>
      <c r="G66" s="94">
        <f t="shared" si="1"/>
        <v>12.049751243781095</v>
      </c>
      <c r="H66" s="50">
        <f t="shared" si="2"/>
        <v>-3.893561422295079</v>
      </c>
    </row>
    <row r="67" spans="1:8">
      <c r="A67" s="38" t="s">
        <v>75</v>
      </c>
      <c r="B67" s="39">
        <v>605</v>
      </c>
      <c r="C67" s="39">
        <v>4000</v>
      </c>
      <c r="D67" s="39">
        <v>601</v>
      </c>
      <c r="E67" s="50">
        <v>4000</v>
      </c>
      <c r="F67" s="51">
        <f t="shared" si="0"/>
        <v>6.6115702479338845</v>
      </c>
      <c r="G67" s="94">
        <f t="shared" si="1"/>
        <v>6.6555740432612316</v>
      </c>
      <c r="H67" s="50">
        <f t="shared" si="2"/>
        <v>4.4003795327347106E-2</v>
      </c>
    </row>
    <row r="68" spans="1:8">
      <c r="A68" s="38" t="s">
        <v>72</v>
      </c>
      <c r="B68" s="39">
        <v>425</v>
      </c>
      <c r="C68" s="39">
        <v>3000</v>
      </c>
      <c r="D68" s="39">
        <v>0</v>
      </c>
      <c r="E68" s="50">
        <v>0</v>
      </c>
      <c r="F68" s="51">
        <f t="shared" si="0"/>
        <v>7.0588235294117645</v>
      </c>
      <c r="G68" s="94" t="e">
        <f t="shared" si="1"/>
        <v>#DIV/0!</v>
      </c>
      <c r="H68" s="50" t="e">
        <f t="shared" si="2"/>
        <v>#DIV/0!</v>
      </c>
    </row>
    <row r="69" spans="1:8">
      <c r="A69" s="38" t="s">
        <v>108</v>
      </c>
      <c r="B69" s="39">
        <v>0</v>
      </c>
      <c r="C69" s="39">
        <v>4500</v>
      </c>
      <c r="D69" s="39">
        <v>0</v>
      </c>
      <c r="E69" s="50">
        <v>0</v>
      </c>
      <c r="F69" s="51" t="e">
        <f t="shared" ref="F69:F99" si="3">C69/B69</f>
        <v>#DIV/0!</v>
      </c>
      <c r="G69" s="94" t="e">
        <f t="shared" ref="G69:G99" si="4">E69/D69</f>
        <v>#DIV/0!</v>
      </c>
      <c r="H69" s="50" t="e">
        <f t="shared" ref="H69:H99" si="5">G69-F69</f>
        <v>#DIV/0!</v>
      </c>
    </row>
    <row r="70" spans="1:8">
      <c r="A70" s="38" t="s">
        <v>71</v>
      </c>
      <c r="B70" s="39">
        <v>307</v>
      </c>
      <c r="C70" s="39">
        <v>3000</v>
      </c>
      <c r="D70" s="39">
        <v>291</v>
      </c>
      <c r="E70" s="50">
        <v>3000</v>
      </c>
      <c r="F70" s="51">
        <f t="shared" si="3"/>
        <v>9.7719869706840399</v>
      </c>
      <c r="G70" s="94">
        <f t="shared" si="4"/>
        <v>10.309278350515465</v>
      </c>
      <c r="H70" s="50">
        <f t="shared" si="5"/>
        <v>0.53729137983142472</v>
      </c>
    </row>
    <row r="71" spans="1:8">
      <c r="A71" s="38" t="s">
        <v>42</v>
      </c>
      <c r="B71" s="39">
        <v>562</v>
      </c>
      <c r="C71" s="39">
        <v>13000</v>
      </c>
      <c r="D71" s="39">
        <v>103</v>
      </c>
      <c r="E71" s="50">
        <v>12996</v>
      </c>
      <c r="F71" s="51">
        <f t="shared" si="3"/>
        <v>23.131672597864767</v>
      </c>
      <c r="G71" s="94">
        <f t="shared" si="4"/>
        <v>126.1747572815534</v>
      </c>
      <c r="H71" s="50">
        <f t="shared" si="5"/>
        <v>103.04308468368863</v>
      </c>
    </row>
    <row r="72" spans="1:8">
      <c r="A72" s="38" t="s">
        <v>16</v>
      </c>
      <c r="B72" s="39">
        <v>381</v>
      </c>
      <c r="C72" s="39">
        <v>15236</v>
      </c>
      <c r="D72" s="39">
        <v>403</v>
      </c>
      <c r="E72" s="50">
        <v>15236</v>
      </c>
      <c r="F72" s="51">
        <f t="shared" si="3"/>
        <v>39.98950131233596</v>
      </c>
      <c r="G72" s="94">
        <f t="shared" si="4"/>
        <v>37.806451612903224</v>
      </c>
      <c r="H72" s="50">
        <f t="shared" si="5"/>
        <v>-2.1830496994327362</v>
      </c>
    </row>
    <row r="73" spans="1:8">
      <c r="A73" s="38" t="s">
        <v>65</v>
      </c>
      <c r="B73" s="39">
        <v>1118</v>
      </c>
      <c r="C73" s="39">
        <v>10600</v>
      </c>
      <c r="D73" s="39">
        <v>1157</v>
      </c>
      <c r="E73" s="50">
        <v>10600</v>
      </c>
      <c r="F73" s="51">
        <f t="shared" si="3"/>
        <v>9.4812164579606435</v>
      </c>
      <c r="G73" s="94">
        <f t="shared" si="4"/>
        <v>9.1616248919619707</v>
      </c>
      <c r="H73" s="50">
        <f t="shared" si="5"/>
        <v>-0.31959156599867278</v>
      </c>
    </row>
    <row r="74" spans="1:8">
      <c r="A74" s="38" t="s">
        <v>36</v>
      </c>
      <c r="B74" s="39">
        <v>0</v>
      </c>
      <c r="C74" s="39">
        <v>1000</v>
      </c>
      <c r="D74" s="39">
        <v>0</v>
      </c>
      <c r="E74" s="50">
        <v>294</v>
      </c>
      <c r="F74" s="51" t="e">
        <f t="shared" si="3"/>
        <v>#DIV/0!</v>
      </c>
      <c r="G74" s="94" t="e">
        <f t="shared" si="4"/>
        <v>#DIV/0!</v>
      </c>
      <c r="H74" s="50" t="e">
        <f t="shared" si="5"/>
        <v>#DIV/0!</v>
      </c>
    </row>
    <row r="75" spans="1:8">
      <c r="A75" s="38" t="s">
        <v>38</v>
      </c>
      <c r="B75" s="39">
        <v>2388</v>
      </c>
      <c r="C75" s="39">
        <v>26500</v>
      </c>
      <c r="D75" s="39">
        <v>3062</v>
      </c>
      <c r="E75" s="50">
        <v>20917</v>
      </c>
      <c r="F75" s="51">
        <f t="shared" si="3"/>
        <v>11.09715242881072</v>
      </c>
      <c r="G75" s="94">
        <f t="shared" si="4"/>
        <v>6.8311561071195301</v>
      </c>
      <c r="H75" s="50">
        <f t="shared" si="5"/>
        <v>-4.2659963216911896</v>
      </c>
    </row>
    <row r="76" spans="1:8">
      <c r="A76" s="38" t="s">
        <v>113</v>
      </c>
      <c r="B76" s="39">
        <v>434</v>
      </c>
      <c r="C76" s="39">
        <v>3600</v>
      </c>
      <c r="D76" s="39"/>
      <c r="E76" s="50">
        <v>1005</v>
      </c>
      <c r="F76" s="51">
        <f t="shared" si="3"/>
        <v>8.2949308755760374</v>
      </c>
      <c r="G76" s="94" t="e">
        <f t="shared" si="4"/>
        <v>#DIV/0!</v>
      </c>
      <c r="H76" s="50" t="e">
        <f t="shared" si="5"/>
        <v>#DIV/0!</v>
      </c>
    </row>
    <row r="77" spans="1:8">
      <c r="A77" s="38" t="s">
        <v>69</v>
      </c>
      <c r="B77" s="39">
        <v>878</v>
      </c>
      <c r="C77" s="39">
        <v>8600</v>
      </c>
      <c r="D77" s="39">
        <v>860</v>
      </c>
      <c r="E77" s="50">
        <v>6717</v>
      </c>
      <c r="F77" s="51">
        <f t="shared" si="3"/>
        <v>9.7949886104783594</v>
      </c>
      <c r="G77" s="94">
        <f t="shared" si="4"/>
        <v>7.8104651162790697</v>
      </c>
      <c r="H77" s="50">
        <f t="shared" si="5"/>
        <v>-1.9845234941992898</v>
      </c>
    </row>
    <row r="78" spans="1:8">
      <c r="A78" s="38" t="s">
        <v>57</v>
      </c>
      <c r="B78" s="39">
        <v>7473</v>
      </c>
      <c r="C78" s="39">
        <v>30000</v>
      </c>
      <c r="D78" s="39">
        <v>1768</v>
      </c>
      <c r="E78" s="50">
        <v>17661</v>
      </c>
      <c r="F78" s="51">
        <f t="shared" si="3"/>
        <v>4.0144520272982742</v>
      </c>
      <c r="G78" s="94">
        <f t="shared" si="4"/>
        <v>9.9892533936651589</v>
      </c>
      <c r="H78" s="50">
        <f t="shared" si="5"/>
        <v>5.9748013663668846</v>
      </c>
    </row>
    <row r="79" spans="1:8">
      <c r="A79" s="38" t="s">
        <v>110</v>
      </c>
      <c r="B79" s="39">
        <v>250</v>
      </c>
      <c r="C79" s="39">
        <v>2700</v>
      </c>
      <c r="D79" s="39">
        <v>0</v>
      </c>
      <c r="E79" s="50">
        <v>2695</v>
      </c>
      <c r="F79" s="51">
        <f t="shared" si="3"/>
        <v>10.8</v>
      </c>
      <c r="G79" s="94" t="e">
        <f t="shared" si="4"/>
        <v>#DIV/0!</v>
      </c>
      <c r="H79" s="50" t="e">
        <f t="shared" si="5"/>
        <v>#DIV/0!</v>
      </c>
    </row>
    <row r="80" spans="1:8">
      <c r="A80" s="38" t="s">
        <v>31</v>
      </c>
      <c r="B80" s="39">
        <v>689</v>
      </c>
      <c r="C80" s="39">
        <v>9500</v>
      </c>
      <c r="D80" s="39">
        <v>399</v>
      </c>
      <c r="E80" s="50">
        <v>2558</v>
      </c>
      <c r="F80" s="51">
        <f t="shared" si="3"/>
        <v>13.788098693759071</v>
      </c>
      <c r="G80" s="94">
        <f t="shared" si="4"/>
        <v>6.4110275689223055</v>
      </c>
      <c r="H80" s="50">
        <f t="shared" si="5"/>
        <v>-7.3770711248367657</v>
      </c>
    </row>
    <row r="81" spans="1:8">
      <c r="A81" s="38" t="s">
        <v>80</v>
      </c>
      <c r="B81" s="39">
        <v>538</v>
      </c>
      <c r="C81" s="39">
        <v>6000</v>
      </c>
      <c r="D81" s="39">
        <v>503</v>
      </c>
      <c r="E81" s="50">
        <v>2324</v>
      </c>
      <c r="F81" s="51">
        <f t="shared" si="3"/>
        <v>11.152416356877323</v>
      </c>
      <c r="G81" s="94">
        <f t="shared" si="4"/>
        <v>4.6202783300198806</v>
      </c>
      <c r="H81" s="50">
        <f t="shared" si="5"/>
        <v>-6.5321380268574423</v>
      </c>
    </row>
    <row r="82" spans="1:8">
      <c r="A82" s="38" t="s">
        <v>151</v>
      </c>
      <c r="B82" s="39">
        <v>1548</v>
      </c>
      <c r="C82" s="39">
        <v>29500</v>
      </c>
      <c r="D82" s="39">
        <v>1209</v>
      </c>
      <c r="E82" s="50">
        <v>22141</v>
      </c>
      <c r="F82" s="51">
        <f t="shared" si="3"/>
        <v>19.05684754521964</v>
      </c>
      <c r="G82" s="94">
        <f t="shared" si="4"/>
        <v>18.313482216708024</v>
      </c>
      <c r="H82" s="50">
        <f t="shared" si="5"/>
        <v>-0.74336532851161508</v>
      </c>
    </row>
    <row r="83" spans="1:8">
      <c r="A83" s="38" t="s">
        <v>126</v>
      </c>
      <c r="B83" s="39"/>
      <c r="C83" s="39">
        <v>3000</v>
      </c>
      <c r="D83" s="39"/>
      <c r="E83" s="50">
        <v>3000</v>
      </c>
      <c r="F83" s="51" t="e">
        <f t="shared" si="3"/>
        <v>#DIV/0!</v>
      </c>
      <c r="G83" s="94" t="e">
        <f t="shared" si="4"/>
        <v>#DIV/0!</v>
      </c>
      <c r="H83" s="50" t="e">
        <f t="shared" si="5"/>
        <v>#DIV/0!</v>
      </c>
    </row>
    <row r="84" spans="1:8">
      <c r="A84" s="38" t="s">
        <v>127</v>
      </c>
      <c r="B84" s="39"/>
      <c r="C84" s="39">
        <v>5000</v>
      </c>
      <c r="D84" s="39"/>
      <c r="E84" s="50">
        <v>0</v>
      </c>
      <c r="F84" s="51" t="e">
        <f t="shared" si="3"/>
        <v>#DIV/0!</v>
      </c>
      <c r="G84" s="94" t="e">
        <f t="shared" si="4"/>
        <v>#DIV/0!</v>
      </c>
      <c r="H84" s="50" t="e">
        <f t="shared" si="5"/>
        <v>#DIV/0!</v>
      </c>
    </row>
    <row r="85" spans="1:8">
      <c r="A85" s="38" t="s">
        <v>128</v>
      </c>
      <c r="B85" s="39"/>
      <c r="C85" s="39">
        <v>5000</v>
      </c>
      <c r="D85" s="39"/>
      <c r="E85" s="50">
        <v>1814</v>
      </c>
      <c r="F85" s="51" t="e">
        <f t="shared" si="3"/>
        <v>#DIV/0!</v>
      </c>
      <c r="G85" s="94" t="e">
        <f t="shared" si="4"/>
        <v>#DIV/0!</v>
      </c>
      <c r="H85" s="50" t="e">
        <f t="shared" si="5"/>
        <v>#DIV/0!</v>
      </c>
    </row>
    <row r="86" spans="1:8">
      <c r="A86" s="38" t="s">
        <v>130</v>
      </c>
      <c r="B86" s="39"/>
      <c r="C86" s="39">
        <v>5000</v>
      </c>
      <c r="D86" s="39"/>
      <c r="E86" s="50">
        <v>7000</v>
      </c>
      <c r="F86" s="51" t="e">
        <f t="shared" si="3"/>
        <v>#DIV/0!</v>
      </c>
      <c r="G86" s="94" t="e">
        <f t="shared" si="4"/>
        <v>#DIV/0!</v>
      </c>
      <c r="H86" s="50" t="e">
        <f t="shared" si="5"/>
        <v>#DIV/0!</v>
      </c>
    </row>
    <row r="87" spans="1:8">
      <c r="A87" s="38" t="s">
        <v>131</v>
      </c>
      <c r="B87" s="39"/>
      <c r="C87" s="39">
        <v>5000</v>
      </c>
      <c r="D87" s="39"/>
      <c r="E87" s="50">
        <v>5625</v>
      </c>
      <c r="F87" s="51" t="e">
        <f t="shared" si="3"/>
        <v>#DIV/0!</v>
      </c>
      <c r="G87" s="94" t="e">
        <f t="shared" si="4"/>
        <v>#DIV/0!</v>
      </c>
      <c r="H87" s="50" t="e">
        <f t="shared" si="5"/>
        <v>#DIV/0!</v>
      </c>
    </row>
    <row r="88" spans="1:8">
      <c r="A88" s="38" t="s">
        <v>132</v>
      </c>
      <c r="B88" s="39"/>
      <c r="C88" s="39">
        <v>5000</v>
      </c>
      <c r="D88" s="39"/>
      <c r="E88" s="50">
        <v>8000</v>
      </c>
      <c r="F88" s="51" t="e">
        <f t="shared" si="3"/>
        <v>#DIV/0!</v>
      </c>
      <c r="G88" s="94" t="e">
        <f t="shared" si="4"/>
        <v>#DIV/0!</v>
      </c>
      <c r="H88" s="50" t="e">
        <f t="shared" si="5"/>
        <v>#DIV/0!</v>
      </c>
    </row>
    <row r="89" spans="1:8">
      <c r="A89" s="38" t="s">
        <v>133</v>
      </c>
      <c r="B89" s="39"/>
      <c r="C89" s="39">
        <v>5000</v>
      </c>
      <c r="D89" s="39"/>
      <c r="E89" s="50">
        <v>0</v>
      </c>
      <c r="F89" s="51" t="e">
        <f t="shared" si="3"/>
        <v>#DIV/0!</v>
      </c>
      <c r="G89" s="94" t="e">
        <f t="shared" si="4"/>
        <v>#DIV/0!</v>
      </c>
      <c r="H89" s="50" t="e">
        <f t="shared" si="5"/>
        <v>#DIV/0!</v>
      </c>
    </row>
    <row r="90" spans="1:8">
      <c r="A90" s="38" t="s">
        <v>134</v>
      </c>
      <c r="B90" s="39"/>
      <c r="C90" s="39">
        <v>5000</v>
      </c>
      <c r="D90" s="39"/>
      <c r="E90" s="50">
        <v>6802</v>
      </c>
      <c r="F90" s="51" t="e">
        <f t="shared" si="3"/>
        <v>#DIV/0!</v>
      </c>
      <c r="G90" s="94" t="e">
        <f t="shared" si="4"/>
        <v>#DIV/0!</v>
      </c>
      <c r="H90" s="50" t="e">
        <f t="shared" si="5"/>
        <v>#DIV/0!</v>
      </c>
    </row>
    <row r="91" spans="1:8">
      <c r="A91" s="38" t="s">
        <v>135</v>
      </c>
      <c r="B91" s="39">
        <v>662</v>
      </c>
      <c r="C91" s="39">
        <v>13000</v>
      </c>
      <c r="D91" s="39">
        <v>488</v>
      </c>
      <c r="E91" s="50">
        <v>12548</v>
      </c>
      <c r="F91" s="51">
        <f t="shared" si="3"/>
        <v>19.637462235649547</v>
      </c>
      <c r="G91" s="94">
        <f t="shared" si="4"/>
        <v>25.71311475409836</v>
      </c>
      <c r="H91" s="50">
        <f t="shared" si="5"/>
        <v>6.0756525184488126</v>
      </c>
    </row>
    <row r="92" spans="1:8">
      <c r="A92" s="38" t="s">
        <v>136</v>
      </c>
      <c r="B92" s="39"/>
      <c r="C92" s="39">
        <v>5000</v>
      </c>
      <c r="D92" s="39"/>
      <c r="E92" s="50">
        <v>5000</v>
      </c>
      <c r="F92" s="51" t="e">
        <f t="shared" si="3"/>
        <v>#DIV/0!</v>
      </c>
      <c r="G92" s="94" t="e">
        <f t="shared" si="4"/>
        <v>#DIV/0!</v>
      </c>
      <c r="H92" s="50" t="e">
        <f t="shared" si="5"/>
        <v>#DIV/0!</v>
      </c>
    </row>
    <row r="93" spans="1:8">
      <c r="A93" s="38" t="s">
        <v>137</v>
      </c>
      <c r="B93" s="39"/>
      <c r="C93" s="39">
        <v>5000</v>
      </c>
      <c r="D93" s="39"/>
      <c r="E93" s="50">
        <v>374</v>
      </c>
      <c r="F93" s="51" t="e">
        <f t="shared" si="3"/>
        <v>#DIV/0!</v>
      </c>
      <c r="G93" s="94" t="e">
        <f t="shared" si="4"/>
        <v>#DIV/0!</v>
      </c>
      <c r="H93" s="50" t="e">
        <f t="shared" si="5"/>
        <v>#DIV/0!</v>
      </c>
    </row>
    <row r="94" spans="1:8">
      <c r="A94" s="38" t="s">
        <v>138</v>
      </c>
      <c r="B94" s="39"/>
      <c r="C94" s="39">
        <v>5000</v>
      </c>
      <c r="D94" s="39"/>
      <c r="E94" s="50">
        <v>3000</v>
      </c>
      <c r="F94" s="51" t="e">
        <f t="shared" si="3"/>
        <v>#DIV/0!</v>
      </c>
      <c r="G94" s="94" t="e">
        <f t="shared" si="4"/>
        <v>#DIV/0!</v>
      </c>
      <c r="H94" s="50" t="e">
        <f t="shared" si="5"/>
        <v>#DIV/0!</v>
      </c>
    </row>
    <row r="95" spans="1:8">
      <c r="A95" s="38" t="s">
        <v>139</v>
      </c>
      <c r="B95" s="39"/>
      <c r="C95" s="39">
        <v>5000</v>
      </c>
      <c r="D95" s="39"/>
      <c r="E95" s="50">
        <v>5000</v>
      </c>
      <c r="F95" s="51" t="e">
        <f t="shared" si="3"/>
        <v>#DIV/0!</v>
      </c>
      <c r="G95" s="94" t="e">
        <f t="shared" si="4"/>
        <v>#DIV/0!</v>
      </c>
      <c r="H95" s="50" t="e">
        <f t="shared" si="5"/>
        <v>#DIV/0!</v>
      </c>
    </row>
    <row r="96" spans="1:8">
      <c r="A96" s="38" t="s">
        <v>140</v>
      </c>
      <c r="B96" s="39"/>
      <c r="C96" s="39">
        <v>5000</v>
      </c>
      <c r="D96" s="39"/>
      <c r="E96" s="50">
        <v>3296</v>
      </c>
      <c r="F96" s="51" t="e">
        <f t="shared" si="3"/>
        <v>#DIV/0!</v>
      </c>
      <c r="G96" s="94" t="e">
        <f t="shared" si="4"/>
        <v>#DIV/0!</v>
      </c>
      <c r="H96" s="50" t="e">
        <f t="shared" si="5"/>
        <v>#DIV/0!</v>
      </c>
    </row>
    <row r="97" spans="1:8">
      <c r="A97" s="38" t="s">
        <v>121</v>
      </c>
      <c r="B97" s="39">
        <v>99774</v>
      </c>
      <c r="C97" s="39">
        <v>987820</v>
      </c>
      <c r="D97" s="39">
        <v>66368</v>
      </c>
      <c r="E97" s="50">
        <v>810950</v>
      </c>
      <c r="F97" s="51">
        <f t="shared" si="3"/>
        <v>9.9005753001784029</v>
      </c>
      <c r="G97" s="94">
        <f t="shared" si="4"/>
        <v>12.218991080038572</v>
      </c>
      <c r="H97" s="50">
        <f t="shared" si="5"/>
        <v>2.3184157798601692</v>
      </c>
    </row>
    <row r="98" spans="1:8">
      <c r="F98" s="51" t="e">
        <f t="shared" si="3"/>
        <v>#DIV/0!</v>
      </c>
      <c r="G98" s="94" t="e">
        <f t="shared" si="4"/>
        <v>#DIV/0!</v>
      </c>
      <c r="H98" s="50" t="e">
        <f t="shared" si="5"/>
        <v>#DIV/0!</v>
      </c>
    </row>
    <row r="99" spans="1:8">
      <c r="F99" s="51" t="e">
        <f t="shared" si="3"/>
        <v>#DIV/0!</v>
      </c>
      <c r="G99" s="94" t="e">
        <f t="shared" si="4"/>
        <v>#DIV/0!</v>
      </c>
      <c r="H99" s="50" t="e">
        <f t="shared" si="5"/>
        <v>#DIV/0!</v>
      </c>
    </row>
  </sheetData>
  <conditionalFormatting sqref="H4:H9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16AD7-7150-0E4F-AB7D-EEDAEC393566}">
  <dimension ref="A1:G20"/>
  <sheetViews>
    <sheetView zoomScale="120" zoomScaleNormal="120" workbookViewId="0">
      <selection activeCell="D1" sqref="D1"/>
    </sheetView>
  </sheetViews>
  <sheetFormatPr baseColWidth="10" defaultRowHeight="15"/>
  <cols>
    <col min="1" max="1" width="20.83203125" bestFit="1" customWidth="1"/>
    <col min="2" max="2" width="25.83203125" bestFit="1" customWidth="1"/>
    <col min="3" max="3" width="26.1640625" bestFit="1" customWidth="1"/>
    <col min="4" max="4" width="15" bestFit="1" customWidth="1"/>
    <col min="5" max="5" width="15.6640625" bestFit="1" customWidth="1"/>
    <col min="6" max="6" width="25" bestFit="1" customWidth="1"/>
    <col min="7" max="8" width="9.83203125" bestFit="1" customWidth="1"/>
    <col min="9" max="11" width="8" bestFit="1" customWidth="1"/>
    <col min="12" max="12" width="15" bestFit="1" customWidth="1"/>
    <col min="13" max="16" width="8" bestFit="1" customWidth="1"/>
    <col min="17" max="17" width="15.6640625" bestFit="1" customWidth="1"/>
    <col min="18" max="21" width="8" bestFit="1" customWidth="1"/>
    <col min="22" max="22" width="25" bestFit="1" customWidth="1"/>
    <col min="23" max="26" width="8" bestFit="1" customWidth="1"/>
    <col min="27" max="27" width="19" bestFit="1" customWidth="1"/>
    <col min="28" max="31" width="8" bestFit="1" customWidth="1"/>
    <col min="32" max="32" width="9.83203125" bestFit="1" customWidth="1"/>
    <col min="33" max="36" width="8" bestFit="1" customWidth="1"/>
    <col min="37" max="37" width="30.1640625" bestFit="1" customWidth="1"/>
    <col min="38" max="38" width="30.5" bestFit="1" customWidth="1"/>
    <col min="39" max="39" width="19.33203125" bestFit="1" customWidth="1"/>
    <col min="40" max="40" width="20" bestFit="1" customWidth="1"/>
    <col min="41" max="41" width="29.33203125" bestFit="1" customWidth="1"/>
    <col min="42" max="42" width="23.33203125" bestFit="1" customWidth="1"/>
    <col min="43" max="43" width="14" bestFit="1" customWidth="1"/>
  </cols>
  <sheetData>
    <row r="1" spans="1:7">
      <c r="A1" t="s">
        <v>177</v>
      </c>
    </row>
    <row r="2" spans="1:7">
      <c r="A2" t="s">
        <v>178</v>
      </c>
    </row>
    <row r="3" spans="1:7">
      <c r="A3" t="s">
        <v>179</v>
      </c>
    </row>
    <row r="4" spans="1:7">
      <c r="A4" t="s">
        <v>180</v>
      </c>
    </row>
    <row r="5" spans="1:7">
      <c r="A5" s="92" t="s">
        <v>181</v>
      </c>
    </row>
    <row r="6" spans="1:7">
      <c r="A6" s="92" t="s">
        <v>182</v>
      </c>
    </row>
    <row r="8" spans="1:7">
      <c r="A8" s="37" t="s">
        <v>154</v>
      </c>
      <c r="B8" t="s">
        <v>155</v>
      </c>
    </row>
    <row r="10" spans="1:7">
      <c r="A10" s="37" t="s">
        <v>120</v>
      </c>
      <c r="B10" t="s">
        <v>156</v>
      </c>
      <c r="C10" t="s">
        <v>123</v>
      </c>
      <c r="D10" t="s">
        <v>173</v>
      </c>
      <c r="E10" t="s">
        <v>174</v>
      </c>
      <c r="F10" t="s">
        <v>175</v>
      </c>
      <c r="G10" t="s">
        <v>176</v>
      </c>
    </row>
    <row r="11" spans="1:7">
      <c r="A11" s="38" t="s">
        <v>151</v>
      </c>
      <c r="B11" s="40">
        <v>29500</v>
      </c>
      <c r="C11" s="89">
        <v>22141</v>
      </c>
      <c r="D11" s="39">
        <v>1</v>
      </c>
      <c r="E11" s="39">
        <v>1</v>
      </c>
      <c r="F11" s="39">
        <v>1</v>
      </c>
      <c r="G11" s="39">
        <v>5</v>
      </c>
    </row>
    <row r="12" spans="1:7">
      <c r="A12" s="38" t="s">
        <v>86</v>
      </c>
      <c r="B12" s="40">
        <v>55065</v>
      </c>
      <c r="C12" s="89">
        <v>52160</v>
      </c>
      <c r="D12" s="39"/>
      <c r="E12" s="39"/>
      <c r="F12" s="39"/>
      <c r="G12" s="39">
        <v>5</v>
      </c>
    </row>
    <row r="13" spans="1:7">
      <c r="A13" s="38" t="s">
        <v>26</v>
      </c>
      <c r="B13" s="40">
        <v>29000</v>
      </c>
      <c r="C13" s="89">
        <v>20165</v>
      </c>
      <c r="D13" s="39"/>
      <c r="E13" s="39"/>
      <c r="F13" s="39"/>
      <c r="G13" s="39">
        <v>3</v>
      </c>
    </row>
    <row r="14" spans="1:7">
      <c r="A14" s="38" t="s">
        <v>135</v>
      </c>
      <c r="B14" s="40">
        <v>13000</v>
      </c>
      <c r="C14" s="89">
        <v>12548</v>
      </c>
      <c r="D14" s="39"/>
      <c r="E14" s="39"/>
      <c r="F14" s="39"/>
      <c r="G14" s="39">
        <v>3</v>
      </c>
    </row>
    <row r="15" spans="1:7">
      <c r="A15" s="38" t="s">
        <v>27</v>
      </c>
      <c r="B15" s="40">
        <v>40000</v>
      </c>
      <c r="C15" s="89">
        <v>41959</v>
      </c>
      <c r="D15" s="39">
        <v>2</v>
      </c>
      <c r="E15" s="39"/>
      <c r="F15" s="39"/>
      <c r="G15" s="39">
        <v>4</v>
      </c>
    </row>
    <row r="16" spans="1:7">
      <c r="A16" s="38" t="s">
        <v>28</v>
      </c>
      <c r="B16" s="40">
        <v>38000</v>
      </c>
      <c r="C16" s="89">
        <v>29069</v>
      </c>
      <c r="D16" s="39"/>
      <c r="E16" s="39"/>
      <c r="F16" s="39"/>
      <c r="G16" s="39">
        <v>3</v>
      </c>
    </row>
    <row r="17" spans="1:7">
      <c r="A17" s="38" t="s">
        <v>46</v>
      </c>
      <c r="B17" s="40">
        <v>18500</v>
      </c>
      <c r="C17" s="89">
        <v>9435</v>
      </c>
      <c r="D17" s="39"/>
      <c r="E17" s="39"/>
      <c r="F17" s="39"/>
      <c r="G17" s="39">
        <v>3</v>
      </c>
    </row>
    <row r="18" spans="1:7">
      <c r="A18" s="38" t="s">
        <v>12</v>
      </c>
      <c r="B18" s="40">
        <v>32000</v>
      </c>
      <c r="C18" s="89">
        <v>30803</v>
      </c>
      <c r="D18" s="39"/>
      <c r="E18" s="39"/>
      <c r="F18" s="39"/>
      <c r="G18" s="39">
        <v>4</v>
      </c>
    </row>
    <row r="19" spans="1:7">
      <c r="A19" s="38" t="s">
        <v>49</v>
      </c>
      <c r="B19" s="40">
        <v>22000</v>
      </c>
      <c r="C19" s="89">
        <v>10079</v>
      </c>
      <c r="D19" s="39"/>
      <c r="E19" s="39"/>
      <c r="F19" s="39"/>
      <c r="G19" s="39">
        <v>3</v>
      </c>
    </row>
    <row r="20" spans="1:7">
      <c r="A20" s="38" t="s">
        <v>121</v>
      </c>
      <c r="B20" s="40">
        <v>277065</v>
      </c>
      <c r="C20" s="89">
        <v>228359</v>
      </c>
      <c r="D20" s="39">
        <v>3</v>
      </c>
      <c r="E20" s="39">
        <v>1</v>
      </c>
      <c r="F20" s="39">
        <v>1</v>
      </c>
      <c r="G20" s="39">
        <v>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D8739-970C-9245-B666-DE5E73E30CBF}">
  <dimension ref="A1:C13"/>
  <sheetViews>
    <sheetView workbookViewId="0">
      <selection activeCell="H29" sqref="H29"/>
    </sheetView>
  </sheetViews>
  <sheetFormatPr baseColWidth="10" defaultRowHeight="15"/>
  <cols>
    <col min="1" max="1" width="19" bestFit="1" customWidth="1"/>
    <col min="2" max="2" width="17.33203125" bestFit="1" customWidth="1"/>
    <col min="3" max="5" width="15.5" bestFit="1" customWidth="1"/>
    <col min="6" max="6" width="16" bestFit="1" customWidth="1"/>
  </cols>
  <sheetData>
    <row r="1" spans="1:3">
      <c r="A1" s="37" t="s">
        <v>154</v>
      </c>
      <c r="B1" t="s">
        <v>155</v>
      </c>
    </row>
    <row r="3" spans="1:3">
      <c r="A3" s="37" t="s">
        <v>120</v>
      </c>
      <c r="B3" t="s">
        <v>195</v>
      </c>
      <c r="C3" t="s">
        <v>196</v>
      </c>
    </row>
    <row r="4" spans="1:3">
      <c r="A4" s="38" t="s">
        <v>151</v>
      </c>
      <c r="B4" s="39">
        <v>2966</v>
      </c>
      <c r="C4" s="39">
        <v>5582</v>
      </c>
    </row>
    <row r="5" spans="1:3">
      <c r="A5" s="38" t="s">
        <v>86</v>
      </c>
      <c r="B5" s="39">
        <v>7579</v>
      </c>
      <c r="C5" s="39">
        <v>2303</v>
      </c>
    </row>
    <row r="6" spans="1:3">
      <c r="A6" s="38" t="s">
        <v>26</v>
      </c>
      <c r="B6" s="39">
        <v>21170</v>
      </c>
      <c r="C6" s="39">
        <v>107</v>
      </c>
    </row>
    <row r="7" spans="1:3">
      <c r="A7" s="38" t="s">
        <v>135</v>
      </c>
      <c r="B7" s="39"/>
      <c r="C7" s="39"/>
    </row>
    <row r="8" spans="1:3">
      <c r="A8" s="38" t="s">
        <v>27</v>
      </c>
      <c r="B8" s="39">
        <v>96397</v>
      </c>
      <c r="C8" s="39">
        <v>100316</v>
      </c>
    </row>
    <row r="9" spans="1:3">
      <c r="A9" s="38" t="s">
        <v>28</v>
      </c>
      <c r="B9" s="39">
        <v>14664</v>
      </c>
      <c r="C9" s="39">
        <v>7310</v>
      </c>
    </row>
    <row r="10" spans="1:3">
      <c r="A10" s="38" t="s">
        <v>46</v>
      </c>
      <c r="B10" s="39"/>
      <c r="C10" s="39"/>
    </row>
    <row r="11" spans="1:3">
      <c r="A11" s="38" t="s">
        <v>12</v>
      </c>
      <c r="B11" s="39">
        <v>8102</v>
      </c>
      <c r="C11" s="39">
        <v>6695</v>
      </c>
    </row>
    <row r="12" spans="1:3">
      <c r="A12" s="38" t="s">
        <v>49</v>
      </c>
      <c r="B12" s="39"/>
      <c r="C12" s="39"/>
    </row>
    <row r="13" spans="1:3">
      <c r="A13" s="38" t="s">
        <v>121</v>
      </c>
      <c r="B13" s="39">
        <v>150878</v>
      </c>
      <c r="C13" s="39">
        <v>122313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C5519-24D3-2745-8494-7942388A8C1A}">
  <dimension ref="A4:L20"/>
  <sheetViews>
    <sheetView tabSelected="1" workbookViewId="0">
      <selection activeCell="J12" sqref="J12"/>
    </sheetView>
  </sheetViews>
  <sheetFormatPr baseColWidth="10" defaultRowHeight="15"/>
  <cols>
    <col min="1" max="1" width="19" bestFit="1" customWidth="1"/>
    <col min="2" max="2" width="26.1640625" bestFit="1" customWidth="1"/>
    <col min="3" max="3" width="25.83203125" bestFit="1" customWidth="1"/>
    <col min="4" max="4" width="23.5" bestFit="1" customWidth="1"/>
    <col min="5" max="5" width="26.1640625" bestFit="1" customWidth="1"/>
    <col min="6" max="6" width="18" bestFit="1" customWidth="1"/>
    <col min="7" max="7" width="17.5" bestFit="1" customWidth="1"/>
    <col min="10" max="10" width="11.83203125" bestFit="1" customWidth="1"/>
    <col min="12" max="12" width="11.83203125" bestFit="1" customWidth="1"/>
  </cols>
  <sheetData>
    <row r="4" spans="1:12">
      <c r="G4" t="s">
        <v>201</v>
      </c>
    </row>
    <row r="5" spans="1:12">
      <c r="G5" s="107">
        <v>134.30000000000001</v>
      </c>
      <c r="H5" t="s">
        <v>199</v>
      </c>
    </row>
    <row r="6" spans="1:12">
      <c r="G6" s="107">
        <f>1.34*1000</f>
        <v>1340</v>
      </c>
      <c r="H6" t="s">
        <v>200</v>
      </c>
    </row>
    <row r="8" spans="1:12">
      <c r="A8" s="37" t="s">
        <v>154</v>
      </c>
      <c r="B8" t="s">
        <v>155</v>
      </c>
    </row>
    <row r="10" spans="1:12">
      <c r="A10" s="37" t="s">
        <v>120</v>
      </c>
      <c r="B10" s="106" t="s">
        <v>148</v>
      </c>
      <c r="C10" t="s">
        <v>156</v>
      </c>
      <c r="D10" s="106" t="s">
        <v>149</v>
      </c>
      <c r="E10" t="s">
        <v>123</v>
      </c>
      <c r="F10" s="105" t="s">
        <v>197</v>
      </c>
      <c r="G10" t="s">
        <v>198</v>
      </c>
      <c r="I10" s="110" t="s">
        <v>207</v>
      </c>
      <c r="J10" s="110" t="s">
        <v>208</v>
      </c>
      <c r="K10" s="112" t="s">
        <v>209</v>
      </c>
      <c r="L10" t="s">
        <v>210</v>
      </c>
    </row>
    <row r="11" spans="1:12">
      <c r="A11" s="38" t="s">
        <v>151</v>
      </c>
      <c r="B11" s="39">
        <v>1548</v>
      </c>
      <c r="C11" s="40">
        <v>29500</v>
      </c>
      <c r="D11" s="39">
        <v>1209</v>
      </c>
      <c r="E11" s="40">
        <v>22141</v>
      </c>
      <c r="F11" s="40">
        <v>19.05684754521964</v>
      </c>
      <c r="G11" s="40">
        <v>18.313482216708024</v>
      </c>
      <c r="I11" s="109">
        <f>D11*$G$6</f>
        <v>1620060</v>
      </c>
      <c r="J11" s="109">
        <f>E11*1000</f>
        <v>22141000</v>
      </c>
      <c r="K11" s="111">
        <f>J11/I11</f>
        <v>13.666777773662703</v>
      </c>
      <c r="L11" s="109">
        <f>J11*0.14</f>
        <v>3099740.0000000005</v>
      </c>
    </row>
    <row r="12" spans="1:12">
      <c r="A12" s="38" t="s">
        <v>86</v>
      </c>
      <c r="B12" s="39">
        <v>3164</v>
      </c>
      <c r="C12" s="40">
        <v>55065</v>
      </c>
      <c r="D12" s="39">
        <v>3097</v>
      </c>
      <c r="E12" s="40">
        <v>52160</v>
      </c>
      <c r="F12" s="40">
        <v>17.403603034134008</v>
      </c>
      <c r="G12" s="40">
        <v>16.842105263157894</v>
      </c>
      <c r="I12" s="109">
        <f t="shared" ref="I12:I19" si="0">D12*$G$6</f>
        <v>4149980</v>
      </c>
      <c r="J12" s="109">
        <f t="shared" ref="J12:J19" si="1">E12*1000</f>
        <v>52160000</v>
      </c>
      <c r="K12" s="111">
        <f t="shared" ref="K12:K19" si="2">J12/I12</f>
        <v>12.568735271013354</v>
      </c>
      <c r="L12" s="109">
        <f t="shared" ref="L12:L19" si="3">J12*0.14</f>
        <v>7302400.0000000009</v>
      </c>
    </row>
    <row r="13" spans="1:12">
      <c r="A13" s="38" t="s">
        <v>26</v>
      </c>
      <c r="B13" s="39">
        <v>12583</v>
      </c>
      <c r="C13" s="40">
        <v>29000</v>
      </c>
      <c r="D13" s="39">
        <v>4002</v>
      </c>
      <c r="E13" s="40">
        <v>20165</v>
      </c>
      <c r="F13" s="40">
        <v>2.3046968131606134</v>
      </c>
      <c r="G13" s="40">
        <v>5.0387306346826586</v>
      </c>
      <c r="I13" s="109">
        <f t="shared" si="0"/>
        <v>5362680</v>
      </c>
      <c r="J13" s="109">
        <f t="shared" si="1"/>
        <v>20165000</v>
      </c>
      <c r="K13" s="111">
        <f t="shared" si="2"/>
        <v>3.7602467423004917</v>
      </c>
      <c r="L13" s="109">
        <f t="shared" si="3"/>
        <v>2823100.0000000005</v>
      </c>
    </row>
    <row r="14" spans="1:12">
      <c r="A14" s="38" t="s">
        <v>135</v>
      </c>
      <c r="B14" s="39">
        <v>662</v>
      </c>
      <c r="C14" s="40">
        <v>13000</v>
      </c>
      <c r="D14" s="39">
        <v>488</v>
      </c>
      <c r="E14" s="40">
        <v>12548</v>
      </c>
      <c r="F14" s="40">
        <v>19.637462235649547</v>
      </c>
      <c r="G14" s="40">
        <v>25.71311475409836</v>
      </c>
      <c r="I14" s="109">
        <f t="shared" si="0"/>
        <v>653920</v>
      </c>
      <c r="J14" s="109">
        <f t="shared" si="1"/>
        <v>12548000</v>
      </c>
      <c r="K14" s="111">
        <f t="shared" si="2"/>
        <v>19.188891607536089</v>
      </c>
      <c r="L14" s="109">
        <f t="shared" si="3"/>
        <v>1756720.0000000002</v>
      </c>
    </row>
    <row r="15" spans="1:12">
      <c r="A15" s="38" t="s">
        <v>27</v>
      </c>
      <c r="B15" s="39">
        <v>11237</v>
      </c>
      <c r="C15" s="40">
        <v>40000</v>
      </c>
      <c r="D15" s="39">
        <v>6564</v>
      </c>
      <c r="E15" s="40">
        <v>41959</v>
      </c>
      <c r="F15" s="40">
        <v>3.5596689507875769</v>
      </c>
      <c r="G15" s="40">
        <v>6.392291285801341</v>
      </c>
      <c r="I15" s="109">
        <f t="shared" si="0"/>
        <v>8795760</v>
      </c>
      <c r="J15" s="109">
        <f t="shared" si="1"/>
        <v>41959000</v>
      </c>
      <c r="K15" s="111">
        <f t="shared" si="2"/>
        <v>4.7703666311950306</v>
      </c>
      <c r="L15" s="109">
        <f t="shared" si="3"/>
        <v>5874260.0000000009</v>
      </c>
    </row>
    <row r="16" spans="1:12">
      <c r="A16" s="38" t="s">
        <v>28</v>
      </c>
      <c r="B16" s="39">
        <v>2328</v>
      </c>
      <c r="C16" s="40">
        <v>38000</v>
      </c>
      <c r="D16" s="39">
        <v>2727</v>
      </c>
      <c r="E16" s="40">
        <v>29069</v>
      </c>
      <c r="F16" s="40">
        <v>16.323024054982817</v>
      </c>
      <c r="G16" s="40">
        <v>10.659699303263659</v>
      </c>
      <c r="I16" s="109">
        <f t="shared" si="0"/>
        <v>3654180</v>
      </c>
      <c r="J16" s="109">
        <f t="shared" si="1"/>
        <v>29069000</v>
      </c>
      <c r="K16" s="111">
        <f t="shared" si="2"/>
        <v>7.9549994800475075</v>
      </c>
      <c r="L16" s="109">
        <f t="shared" si="3"/>
        <v>4069660.0000000005</v>
      </c>
    </row>
    <row r="17" spans="1:12">
      <c r="A17" s="38" t="s">
        <v>46</v>
      </c>
      <c r="B17" s="39">
        <v>1638</v>
      </c>
      <c r="C17" s="40">
        <v>18500</v>
      </c>
      <c r="D17" s="39">
        <v>1890</v>
      </c>
      <c r="E17" s="40">
        <v>9435</v>
      </c>
      <c r="F17" s="40">
        <v>11.294261294261295</v>
      </c>
      <c r="G17" s="40">
        <v>4.9920634920634921</v>
      </c>
      <c r="I17" s="109">
        <f t="shared" si="0"/>
        <v>2532600</v>
      </c>
      <c r="J17" s="109">
        <f t="shared" si="1"/>
        <v>9435000</v>
      </c>
      <c r="K17" s="111">
        <f t="shared" si="2"/>
        <v>3.7254205164652925</v>
      </c>
      <c r="L17" s="109">
        <f t="shared" si="3"/>
        <v>1320900.0000000002</v>
      </c>
    </row>
    <row r="18" spans="1:12">
      <c r="A18" s="38" t="s">
        <v>12</v>
      </c>
      <c r="B18" s="39">
        <v>1899</v>
      </c>
      <c r="C18" s="40">
        <v>32000</v>
      </c>
      <c r="D18" s="39">
        <v>1877</v>
      </c>
      <c r="E18" s="40">
        <v>30803</v>
      </c>
      <c r="F18" s="40">
        <v>16.85097419694576</v>
      </c>
      <c r="G18" s="40">
        <v>16.410761854022375</v>
      </c>
      <c r="I18" s="109">
        <f t="shared" si="0"/>
        <v>2515180</v>
      </c>
      <c r="J18" s="109">
        <f t="shared" si="1"/>
        <v>30803000</v>
      </c>
      <c r="K18" s="111">
        <f t="shared" si="2"/>
        <v>12.246837204494311</v>
      </c>
      <c r="L18" s="109">
        <f t="shared" si="3"/>
        <v>4312420</v>
      </c>
    </row>
    <row r="19" spans="1:12">
      <c r="A19" s="38" t="s">
        <v>49</v>
      </c>
      <c r="B19" s="39">
        <v>1971</v>
      </c>
      <c r="C19" s="40">
        <v>22000</v>
      </c>
      <c r="D19" s="39">
        <v>1528</v>
      </c>
      <c r="E19" s="40">
        <v>10079</v>
      </c>
      <c r="F19" s="40">
        <v>11.161846778285135</v>
      </c>
      <c r="G19" s="40">
        <v>6.5962041884816758</v>
      </c>
      <c r="I19" s="109">
        <f t="shared" si="0"/>
        <v>2047520</v>
      </c>
      <c r="J19" s="109">
        <f t="shared" si="1"/>
        <v>10079000</v>
      </c>
      <c r="K19" s="111">
        <f t="shared" si="2"/>
        <v>4.922540439165429</v>
      </c>
      <c r="L19" s="109">
        <f t="shared" si="3"/>
        <v>1411060.0000000002</v>
      </c>
    </row>
    <row r="20" spans="1:12">
      <c r="A20" s="38" t="s">
        <v>121</v>
      </c>
      <c r="B20" s="39">
        <v>37030</v>
      </c>
      <c r="C20" s="40">
        <v>277065</v>
      </c>
      <c r="D20" s="39">
        <v>23382</v>
      </c>
      <c r="E20" s="40">
        <v>228359</v>
      </c>
      <c r="F20" s="40">
        <v>7.4821766135565762</v>
      </c>
      <c r="G20" s="40">
        <v>9.7664442733726791</v>
      </c>
      <c r="L20" s="10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WIP</vt:lpstr>
      <vt:lpstr>DATA</vt:lpstr>
      <vt:lpstr>Summary_Nat</vt:lpstr>
      <vt:lpstr>Summary_Muni</vt:lpstr>
      <vt:lpstr>Summary_Performance</vt:lpstr>
      <vt:lpstr>DD</vt:lpstr>
      <vt:lpstr>DD_units</vt:lpstr>
      <vt:lpstr>DD_savings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H</dc:creator>
  <cp:lastModifiedBy>K H</cp:lastModifiedBy>
  <dcterms:created xsi:type="dcterms:W3CDTF">2021-08-23T12:28:17Z</dcterms:created>
  <dcterms:modified xsi:type="dcterms:W3CDTF">2021-08-25T11:20:32Z</dcterms:modified>
</cp:coreProperties>
</file>