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pivotTables/pivotTable3.xml" ContentType="application/vnd.openxmlformats-officedocument.spreadsheetml.pivotTable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CONOR WORK\"/>
    </mc:Choice>
  </mc:AlternateContent>
  <xr:revisionPtr revIDLastSave="0" documentId="8_{F3EC6220-1CA5-4C74-865B-138A35D1A4B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Logframe" sheetId="15" r:id="rId1"/>
    <sheet name="Children Demographics" sheetId="6" r:id="rId2"/>
    <sheet name="Children in FC by Prov 2012-16 " sheetId="7" r:id="rId3"/>
    <sheet name="FC Per Age &amp; REG  " sheetId="8" r:id="rId4"/>
    <sheet name=" No of children per SW (FS)" sheetId="2" r:id="rId5"/>
    <sheet name="No of Orphans eligible FCG" sheetId="10" r:id="rId6"/>
    <sheet name="FS CC&amp;P Exp 201516 Graphs" sheetId="5" r:id="rId7"/>
    <sheet name=" Pivot FS expenditure 201516" sheetId="4" r:id="rId8"/>
    <sheet name="FS Consolidated Exp 2012-2015" sheetId="3" r:id="rId9"/>
    <sheet name="Pivot table NW Exp 201516" sheetId="14" r:id="rId10"/>
    <sheet name="NW Exp 201516" sheetId="13" r:id="rId11"/>
    <sheet name="Costing" sheetId="9" r:id="rId12"/>
    <sheet name="Bas report 201516" sheetId="1" r:id="rId13"/>
    <sheet name="Sheet3" sheetId="11" r:id="rId14"/>
    <sheet name="Sheet1" sheetId="12" r:id="rId15"/>
  </sheets>
  <externalReferences>
    <externalReference r:id="rId16"/>
    <externalReference r:id="rId17"/>
    <externalReference r:id="rId18"/>
    <externalReference r:id="rId19"/>
  </externalReferences>
  <definedNames>
    <definedName name="_xlnm._FilterDatabase" localSheetId="12" hidden="1">'Bas report 201516'!$A$1:$CM$164</definedName>
    <definedName name="MyYear0">[1]shtSet!$G$8</definedName>
    <definedName name="MyYearM2">[1]shtSet!$G$10</definedName>
    <definedName name="MyYearM3">[1]shtSet!$G$11</definedName>
  </definedNames>
  <calcPr calcId="191029"/>
  <pivotCaches>
    <pivotCache cacheId="0" r:id="rId20"/>
    <pivotCache cacheId="1" r:id="rId21"/>
  </pivotCaches>
</workbook>
</file>

<file path=xl/calcChain.xml><?xml version="1.0" encoding="utf-8"?>
<calcChain xmlns="http://schemas.openxmlformats.org/spreadsheetml/2006/main">
  <c r="P5" i="3" l="1"/>
  <c r="O5" i="3"/>
  <c r="N5" i="3"/>
  <c r="E17" i="10" l="1"/>
  <c r="E18" i="10"/>
  <c r="E19" i="10"/>
  <c r="E20" i="10"/>
  <c r="E21" i="10"/>
  <c r="E22" i="10"/>
  <c r="E23" i="10"/>
  <c r="E24" i="10"/>
  <c r="E16" i="10"/>
  <c r="C25" i="10"/>
  <c r="D25" i="10"/>
  <c r="B25" i="10"/>
  <c r="F5" i="9"/>
  <c r="G5" i="9" s="1"/>
  <c r="F9" i="9"/>
  <c r="G9" i="9" s="1"/>
  <c r="E5" i="9"/>
  <c r="E6" i="9"/>
  <c r="F6" i="9" s="1"/>
  <c r="G6" i="9" s="1"/>
  <c r="E9" i="9"/>
  <c r="E10" i="9"/>
  <c r="F10" i="9" s="1"/>
  <c r="G10" i="9" s="1"/>
  <c r="C5" i="9"/>
  <c r="C6" i="9"/>
  <c r="C7" i="9"/>
  <c r="E7" i="9" s="1"/>
  <c r="F7" i="9" s="1"/>
  <c r="G7" i="9" s="1"/>
  <c r="C8" i="9"/>
  <c r="E8" i="9" s="1"/>
  <c r="F8" i="9" s="1"/>
  <c r="G8" i="9" s="1"/>
  <c r="C9" i="9"/>
  <c r="C10" i="9"/>
  <c r="C4" i="9"/>
  <c r="E4" i="9" s="1"/>
  <c r="F4" i="9" s="1"/>
  <c r="G4" i="9" s="1"/>
  <c r="D35" i="9" l="1"/>
  <c r="C35" i="9"/>
  <c r="E35" i="9"/>
  <c r="E38" i="9"/>
  <c r="F38" i="9" s="1"/>
  <c r="C38" i="9"/>
  <c r="D38" i="9"/>
  <c r="E36" i="9"/>
  <c r="D36" i="9"/>
  <c r="C36" i="9"/>
  <c r="E25" i="10"/>
  <c r="B10" i="10"/>
  <c r="B9" i="10"/>
  <c r="B8" i="10"/>
  <c r="B7" i="10"/>
  <c r="B6" i="10"/>
  <c r="B5" i="10"/>
  <c r="B4" i="10"/>
  <c r="B3" i="10"/>
  <c r="B2" i="10"/>
  <c r="B11" i="10" l="1"/>
  <c r="F37" i="9"/>
  <c r="F40" i="9" s="1"/>
  <c r="C8" i="2"/>
  <c r="D8" i="2"/>
  <c r="E8" i="2"/>
  <c r="B8" i="2"/>
  <c r="S21" i="8" l="1"/>
  <c r="Q30" i="8" s="1"/>
  <c r="P20" i="8"/>
  <c r="S11" i="8"/>
  <c r="S7" i="8"/>
  <c r="R12" i="8"/>
  <c r="R8" i="8"/>
  <c r="Q9" i="8"/>
  <c r="P14" i="8"/>
  <c r="P10" i="8"/>
  <c r="P6" i="8"/>
  <c r="I6" i="8"/>
  <c r="L64" i="8"/>
  <c r="S14" i="8" s="1"/>
  <c r="L63" i="8"/>
  <c r="L62" i="8"/>
  <c r="K64" i="8"/>
  <c r="R14" i="8" s="1"/>
  <c r="K63" i="8"/>
  <c r="K62" i="8"/>
  <c r="J64" i="8"/>
  <c r="Q14" i="8" s="1"/>
  <c r="J63" i="8"/>
  <c r="J62" i="8"/>
  <c r="I64" i="8"/>
  <c r="I63" i="8"/>
  <c r="I62" i="8"/>
  <c r="L57" i="8"/>
  <c r="S13" i="8" s="1"/>
  <c r="L56" i="8"/>
  <c r="L55" i="8"/>
  <c r="K57" i="8"/>
  <c r="R13" i="8" s="1"/>
  <c r="K56" i="8"/>
  <c r="K55" i="8"/>
  <c r="J57" i="8"/>
  <c r="Q13" i="8" s="1"/>
  <c r="J56" i="8"/>
  <c r="J55" i="8"/>
  <c r="I57" i="8"/>
  <c r="P13" i="8" s="1"/>
  <c r="I56" i="8"/>
  <c r="I55" i="8"/>
  <c r="L50" i="8"/>
  <c r="S12" i="8" s="1"/>
  <c r="L49" i="8"/>
  <c r="L48" i="8"/>
  <c r="K50" i="8"/>
  <c r="K49" i="8"/>
  <c r="K48" i="8"/>
  <c r="J50" i="8"/>
  <c r="Q12" i="8" s="1"/>
  <c r="J49" i="8"/>
  <c r="J48" i="8"/>
  <c r="I50" i="8"/>
  <c r="P12" i="8" s="1"/>
  <c r="I49" i="8"/>
  <c r="I48" i="8"/>
  <c r="L43" i="8"/>
  <c r="L42" i="8"/>
  <c r="L41" i="8"/>
  <c r="K43" i="8"/>
  <c r="R11" i="8" s="1"/>
  <c r="K42" i="8"/>
  <c r="K41" i="8"/>
  <c r="J43" i="8"/>
  <c r="Q11" i="8" s="1"/>
  <c r="J42" i="8"/>
  <c r="J41" i="8"/>
  <c r="I43" i="8"/>
  <c r="P11" i="8" s="1"/>
  <c r="I42" i="8"/>
  <c r="I41" i="8"/>
  <c r="L36" i="8"/>
  <c r="S10" i="8" s="1"/>
  <c r="L35" i="8"/>
  <c r="L34" i="8"/>
  <c r="K36" i="8"/>
  <c r="R10" i="8" s="1"/>
  <c r="K35" i="8"/>
  <c r="K34" i="8"/>
  <c r="J36" i="8"/>
  <c r="Q10" i="8" s="1"/>
  <c r="J35" i="8"/>
  <c r="J34" i="8"/>
  <c r="I36" i="8"/>
  <c r="I35" i="8"/>
  <c r="I34" i="8"/>
  <c r="L29" i="8"/>
  <c r="S9" i="8" s="1"/>
  <c r="L28" i="8"/>
  <c r="L27" i="8"/>
  <c r="K29" i="8"/>
  <c r="R9" i="8" s="1"/>
  <c r="K28" i="8"/>
  <c r="K27" i="8"/>
  <c r="J27" i="8"/>
  <c r="J28" i="8"/>
  <c r="J29" i="8"/>
  <c r="Q8" i="8" s="1"/>
  <c r="I29" i="8"/>
  <c r="P9" i="8" s="1"/>
  <c r="I28" i="8"/>
  <c r="I27" i="8"/>
  <c r="L22" i="8"/>
  <c r="L21" i="8"/>
  <c r="L20" i="8"/>
  <c r="K22" i="8"/>
  <c r="K21" i="8"/>
  <c r="K20" i="8"/>
  <c r="J22" i="8"/>
  <c r="J21" i="8"/>
  <c r="J20" i="8"/>
  <c r="I22" i="8"/>
  <c r="P8" i="8" s="1"/>
  <c r="I21" i="8"/>
  <c r="I20" i="8"/>
  <c r="L8" i="8"/>
  <c r="S22" i="8" s="1"/>
  <c r="R30" i="8" s="1"/>
  <c r="L7" i="8"/>
  <c r="L6" i="8"/>
  <c r="S20" i="8" s="1"/>
  <c r="P30" i="8" s="1"/>
  <c r="K8" i="8"/>
  <c r="R22" i="8" s="1"/>
  <c r="R29" i="8" s="1"/>
  <c r="K7" i="8"/>
  <c r="K6" i="8"/>
  <c r="R20" i="8" s="1"/>
  <c r="P29" i="8" s="1"/>
  <c r="J8" i="8"/>
  <c r="Q22" i="8" s="1"/>
  <c r="R28" i="8" s="1"/>
  <c r="J7" i="8"/>
  <c r="J6" i="8"/>
  <c r="Q20" i="8" s="1"/>
  <c r="P28" i="8" s="1"/>
  <c r="I8" i="8"/>
  <c r="P22" i="8" s="1"/>
  <c r="I7" i="8"/>
  <c r="L15" i="8"/>
  <c r="L14" i="8"/>
  <c r="L13" i="8"/>
  <c r="K13" i="8"/>
  <c r="K15" i="8"/>
  <c r="R7" i="8" s="1"/>
  <c r="K14" i="8"/>
  <c r="R21" i="8" s="1"/>
  <c r="Q29" i="8" s="1"/>
  <c r="J15" i="8"/>
  <c r="Q7" i="8" s="1"/>
  <c r="J14" i="8"/>
  <c r="Q21" i="8" s="1"/>
  <c r="Q28" i="8" s="1"/>
  <c r="J13" i="8"/>
  <c r="I13" i="8"/>
  <c r="I15" i="8"/>
  <c r="P7" i="8" s="1"/>
  <c r="T7" i="8" s="1"/>
  <c r="I14" i="8"/>
  <c r="P21" i="8" s="1"/>
  <c r="T14" i="8" l="1"/>
  <c r="Q27" i="8"/>
  <c r="Q31" i="8" s="1"/>
  <c r="T21" i="8"/>
  <c r="T6" i="8"/>
  <c r="T20" i="8"/>
  <c r="R27" i="8"/>
  <c r="R31" i="8" s="1"/>
  <c r="T22" i="8"/>
  <c r="T9" i="8"/>
  <c r="T11" i="8"/>
  <c r="T12" i="8"/>
  <c r="T13" i="8"/>
  <c r="T10" i="8"/>
  <c r="P15" i="8"/>
  <c r="Q6" i="8"/>
  <c r="Q15" i="8" s="1"/>
  <c r="S8" i="8"/>
  <c r="T8" i="8" s="1"/>
  <c r="P27" i="8"/>
  <c r="P31" i="8" s="1"/>
  <c r="R6" i="8"/>
  <c r="R15" i="8" s="1"/>
  <c r="S6" i="8"/>
  <c r="S15" i="8" l="1"/>
  <c r="T15" i="8" s="1"/>
  <c r="E11" i="7"/>
  <c r="F11" i="7" s="1"/>
  <c r="D11" i="7"/>
  <c r="C11" i="7"/>
  <c r="E10" i="7"/>
  <c r="D10" i="7"/>
  <c r="C10" i="7"/>
  <c r="F10" i="7" s="1"/>
  <c r="E9" i="7"/>
  <c r="D9" i="7"/>
  <c r="C9" i="7"/>
  <c r="F9" i="7" s="1"/>
  <c r="E8" i="7"/>
  <c r="D8" i="7"/>
  <c r="C8" i="7"/>
  <c r="E7" i="7"/>
  <c r="D7" i="7"/>
  <c r="C7" i="7"/>
  <c r="E6" i="7"/>
  <c r="D6" i="7"/>
  <c r="C6" i="7"/>
  <c r="F6" i="7" s="1"/>
  <c r="E5" i="7"/>
  <c r="D5" i="7"/>
  <c r="C5" i="7"/>
  <c r="F5" i="7" s="1"/>
  <c r="E4" i="7"/>
  <c r="D4" i="7"/>
  <c r="C4" i="7"/>
  <c r="E3" i="7"/>
  <c r="D3" i="7"/>
  <c r="D12" i="7" s="1"/>
  <c r="C3" i="7"/>
  <c r="I4" i="7" l="1"/>
  <c r="E12" i="7"/>
  <c r="F3" i="7"/>
  <c r="C12" i="7"/>
  <c r="F7" i="7"/>
  <c r="F4" i="7"/>
  <c r="F8" i="7"/>
  <c r="F12" i="7" l="1"/>
  <c r="I5" i="7"/>
  <c r="E25" i="6" l="1"/>
  <c r="E23" i="6"/>
  <c r="E24" i="6"/>
  <c r="E22" i="6"/>
  <c r="E21" i="6"/>
  <c r="E20" i="6"/>
  <c r="E19" i="6"/>
  <c r="E18" i="6"/>
  <c r="E17" i="6"/>
  <c r="E26" i="6" l="1"/>
  <c r="B31" i="6"/>
  <c r="B25" i="6"/>
  <c r="B23" i="6"/>
  <c r="B24" i="6"/>
  <c r="B35" i="6" s="1"/>
  <c r="B22" i="6"/>
  <c r="B21" i="6"/>
  <c r="B20" i="6"/>
  <c r="B19" i="6"/>
  <c r="B18" i="6"/>
  <c r="B17" i="6"/>
  <c r="F47" i="5" l="1"/>
  <c r="F46" i="5"/>
  <c r="F45" i="5"/>
  <c r="F44" i="5"/>
  <c r="G45" i="5" l="1"/>
  <c r="G46" i="5"/>
  <c r="G47" i="5"/>
  <c r="F48" i="5"/>
  <c r="G44" i="5" s="1"/>
  <c r="G48" i="5" s="1"/>
  <c r="E48" i="5"/>
  <c r="D48" i="5"/>
  <c r="C48" i="5"/>
  <c r="B48" i="5"/>
  <c r="E2" i="3"/>
  <c r="D2" i="3"/>
  <c r="F36" i="5"/>
  <c r="F34" i="5"/>
  <c r="F33" i="5"/>
  <c r="F32" i="5"/>
  <c r="C37" i="5"/>
  <c r="D37" i="5"/>
  <c r="E37" i="5"/>
  <c r="B37" i="5"/>
  <c r="F35" i="5" s="1"/>
  <c r="F31" i="5" l="1"/>
  <c r="F37" i="5"/>
  <c r="F26" i="6" l="1"/>
  <c r="E29" i="6" s="1"/>
  <c r="D25" i="6"/>
  <c r="G25" i="6" s="1"/>
  <c r="D24" i="6"/>
  <c r="G24" i="6" s="1"/>
  <c r="D23" i="6"/>
  <c r="G23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26" i="6" l="1"/>
  <c r="B26" i="6"/>
  <c r="E32" i="6" l="1"/>
  <c r="E31" i="6"/>
  <c r="G26" i="6"/>
  <c r="B29" i="6"/>
  <c r="B3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Matsheliso maseloa</author>
  </authors>
  <commentList>
    <comment ref="F29" authorId="0" shapeId="0" xr:uid="{00000000-0006-0000-0B00-000001000000}">
      <text>
        <r>
          <rPr>
            <b/>
            <sz val="9"/>
            <color indexed="81"/>
            <rFont val="Tahoma"/>
            <charset val="1"/>
          </rPr>
          <t>Matsheliso maseloa:</t>
        </r>
        <r>
          <rPr>
            <sz val="9"/>
            <color indexed="81"/>
            <rFont val="Tahoma"/>
            <charset val="1"/>
          </rPr>
          <t xml:space="preserve">
paper work relating to the monitoring and extension of the placement is in order </t>
        </r>
      </text>
    </comment>
  </commentList>
</comments>
</file>

<file path=xl/sharedStrings.xml><?xml version="1.0" encoding="utf-8"?>
<sst xmlns="http://schemas.openxmlformats.org/spreadsheetml/2006/main" count="9758" uniqueCount="646">
  <si>
    <t>National_Provincial</t>
  </si>
  <si>
    <t>Department</t>
  </si>
  <si>
    <t>Responsibility_Level_1</t>
  </si>
  <si>
    <t>Responsibility_Level_2</t>
  </si>
  <si>
    <t>Responsibility_Level_3</t>
  </si>
  <si>
    <t>Responsibility_Level_4</t>
  </si>
  <si>
    <t>Responsibility_Lowest_Level</t>
  </si>
  <si>
    <t>Responsibility_Lowest_Level_Code</t>
  </si>
  <si>
    <t>Econ_Class</t>
  </si>
  <si>
    <t>Financial_Year</t>
  </si>
  <si>
    <t>Original_Budget</t>
  </si>
  <si>
    <t>Adjustment_Budget</t>
  </si>
  <si>
    <t>Virement</t>
  </si>
  <si>
    <t>Fund_Shift</t>
  </si>
  <si>
    <t>Roll_Over</t>
  </si>
  <si>
    <t>Current_Budget</t>
  </si>
  <si>
    <t>Commitment</t>
  </si>
  <si>
    <t>Total_Expenditure</t>
  </si>
  <si>
    <t>Available_Budget</t>
  </si>
  <si>
    <t>Regional_ID_Level_4</t>
  </si>
  <si>
    <t>Regional_ID_Level_5</t>
  </si>
  <si>
    <t>Regional_ID_Level_6</t>
  </si>
  <si>
    <t>Regional_ID_Lowest_Level</t>
  </si>
  <si>
    <t>Regional_ID_Lowest_Level_Code</t>
  </si>
  <si>
    <t>Fund_Level_1</t>
  </si>
  <si>
    <t>Fund_Level_2</t>
  </si>
  <si>
    <t>Fund_Level_3</t>
  </si>
  <si>
    <t>Fund_Level_4</t>
  </si>
  <si>
    <t>Fund_Lowest_Level</t>
  </si>
  <si>
    <t>Fund_Lowest_Level_Code</t>
  </si>
  <si>
    <t>Programme_Level_5</t>
  </si>
  <si>
    <t>Sub_Programme_Level_6</t>
  </si>
  <si>
    <t>Objective_Level_7</t>
  </si>
  <si>
    <t>Objective_Lowest_Level</t>
  </si>
  <si>
    <t>Objective_Lowest_Level_Code</t>
  </si>
  <si>
    <t>Assets_Level_1</t>
  </si>
  <si>
    <t>Assets_Level_2</t>
  </si>
  <si>
    <t>Assets_Level_3</t>
  </si>
  <si>
    <t>Assets_Lowest_Level</t>
  </si>
  <si>
    <t>Assets_Lowest_Level_Code</t>
  </si>
  <si>
    <t>Project_Level_1</t>
  </si>
  <si>
    <t>Project_Level_2</t>
  </si>
  <si>
    <t>Project_Lowest_Level</t>
  </si>
  <si>
    <t>Project_Lowest_Level_Code</t>
  </si>
  <si>
    <t>Item_Level_1</t>
  </si>
  <si>
    <t>Item_Level_2</t>
  </si>
  <si>
    <t>Item_Level_3</t>
  </si>
  <si>
    <t>Item_Level_4</t>
  </si>
  <si>
    <t>Item_Level_5</t>
  </si>
  <si>
    <t>Item_Level_6</t>
  </si>
  <si>
    <t>Item_Lowest_Level</t>
  </si>
  <si>
    <t>Item_Lowest_Level_Code</t>
  </si>
  <si>
    <t>Infrastructure_Level_1</t>
  </si>
  <si>
    <t>Infrastructure_Level_2</t>
  </si>
  <si>
    <t>Infrastructure_Level_3</t>
  </si>
  <si>
    <t>Infrastructure_Level_4</t>
  </si>
  <si>
    <t>Infrastructure_Level_5</t>
  </si>
  <si>
    <t>Infrastructure_Level_6</t>
  </si>
  <si>
    <t>Infrastructure_Lowest_Level</t>
  </si>
  <si>
    <t>Infrastructure_Lowest_Level_Code</t>
  </si>
  <si>
    <t>ECON_CLASS_LEVEL_2</t>
  </si>
  <si>
    <t>ECON_CLASS_LEVEL_3</t>
  </si>
  <si>
    <t>INCONSISTENT_ECON_CLASS</t>
  </si>
  <si>
    <t>Func_Class_Level_1</t>
  </si>
  <si>
    <t>Func_Class_Level_2</t>
  </si>
  <si>
    <t>Func_Class_Lowest_Level</t>
  </si>
  <si>
    <t>I3</t>
  </si>
  <si>
    <t>I4</t>
  </si>
  <si>
    <t>I5</t>
  </si>
  <si>
    <t>I6</t>
  </si>
  <si>
    <t>A1</t>
  </si>
  <si>
    <t>A2</t>
  </si>
  <si>
    <t>A3</t>
  </si>
  <si>
    <t>INF1</t>
  </si>
  <si>
    <t>INF2</t>
  </si>
  <si>
    <t>INF3</t>
  </si>
  <si>
    <t>INF4</t>
  </si>
  <si>
    <t>INF5</t>
  </si>
  <si>
    <t>P2</t>
  </si>
  <si>
    <t>P3</t>
  </si>
  <si>
    <t>P4</t>
  </si>
  <si>
    <t>P5</t>
  </si>
  <si>
    <t>Entity</t>
  </si>
  <si>
    <t>GFS1</t>
  </si>
  <si>
    <t>GFS2</t>
  </si>
  <si>
    <t>GFS3</t>
  </si>
  <si>
    <t>GFS4</t>
  </si>
  <si>
    <t>GFS5</t>
  </si>
  <si>
    <t>GFS6</t>
  </si>
  <si>
    <t>Programme_Level_5_Code</t>
  </si>
  <si>
    <t>Sub_Programme_Level_6_Code</t>
  </si>
  <si>
    <t>Free State</t>
  </si>
  <si>
    <t>Vote 07: Social Development</t>
  </si>
  <si>
    <t>DEPARTMENTAL RESPONSIBILITIES</t>
  </si>
  <si>
    <t>HEAD OF DEPARTMENT - SOCIAL DEV</t>
  </si>
  <si>
    <t>DDG (SERVICE DELIVERY PROGRAM)</t>
  </si>
  <si>
    <t>CHIEF DIR:SOCIAL WELFARE SERVICE</t>
  </si>
  <si>
    <t>ADMINISTRATIVE SUPP &amp; SERV (P3)</t>
  </si>
  <si>
    <t>CURRENT</t>
  </si>
  <si>
    <t>2015/2016</t>
  </si>
  <si>
    <t>FS: WHOLE PROVINCE</t>
  </si>
  <si>
    <t>EXPENDITURE:VOTED</t>
  </si>
  <si>
    <t>DEPARTMENTAL APPROPRIATION</t>
  </si>
  <si>
    <t>VOTED FUNDS DISCRETIONARY</t>
  </si>
  <si>
    <t>VOTED FUNDS</t>
  </si>
  <si>
    <t>CHILDREN AND FAMILIES</t>
  </si>
  <si>
    <t>CHILD CARE&amp;PROTECTION</t>
  </si>
  <si>
    <t>CHILD CARE &amp; PROTECTION SERVICES</t>
  </si>
  <si>
    <t>NON-ASSETS RELATED</t>
  </si>
  <si>
    <t>NO PROJECTS</t>
  </si>
  <si>
    <t>PAYMENTS</t>
  </si>
  <si>
    <t>GOODS AND SERVICES</t>
  </si>
  <si>
    <t>TRAVEL AND SUBSISTENCE</t>
  </si>
  <si>
    <t>T&amp;S DOMESTIC</t>
  </si>
  <si>
    <t>T&amp;S:DOM:TRANSPORT-SHUTTLE SRVCS</t>
  </si>
  <si>
    <t>T&amp;S DOM:ROAD TRANSPORT</t>
  </si>
  <si>
    <t>EXPENDITURE</t>
  </si>
  <si>
    <t>NON INFRASTRUCTURE</t>
  </si>
  <si>
    <t>NON INFRASTRUCTURE: CURRENT</t>
  </si>
  <si>
    <t>NON INFRA/STAND ALONE: CUR</t>
  </si>
  <si>
    <t>Total Expenditure = 0</t>
  </si>
  <si>
    <t>SOCIAL PROTECTION</t>
  </si>
  <si>
    <t>FAMILY AND CHILDREN</t>
  </si>
  <si>
    <t>SOCIAL PROTEC:FAMILY&amp;CHILD</t>
  </si>
  <si>
    <t>N</t>
  </si>
  <si>
    <t>Cash Payments For Operating Activities</t>
  </si>
  <si>
    <t>Use Of Goods And Services</t>
  </si>
  <si>
    <t>SD: CHILDREN</t>
  </si>
  <si>
    <t>CAPITAL</t>
  </si>
  <si>
    <t>TANGIBLE CAPITAL ASSETS</t>
  </si>
  <si>
    <t>MACHINERY &amp;  EQUIPMENT</t>
  </si>
  <si>
    <t>OTHER MACHINERY &amp; EQUIPMENT</t>
  </si>
  <si>
    <t>OFFICE EQUIPMENT</t>
  </si>
  <si>
    <t>PUR/CONST CAPITAL ASSETS</t>
  </si>
  <si>
    <t>MACHINERY AND EQUIPMENT</t>
  </si>
  <si>
    <t>FURNITURE &amp; OFFICE EQUIPMENT</t>
  </si>
  <si>
    <t>NON INFRASTRUCTURE: CAPITAL</t>
  </si>
  <si>
    <t>NON INFRA/STAND ALONE: CAP</t>
  </si>
  <si>
    <t>PAYMENTS FOR CAPITAL ASSETS</t>
  </si>
  <si>
    <t>Non Financial Assets</t>
  </si>
  <si>
    <t>Fixed Assets</t>
  </si>
  <si>
    <t>Machinery And Equipment</t>
  </si>
  <si>
    <t>Machinery And Equipment Other Than Transport Equipment</t>
  </si>
  <si>
    <t>Machinery And Equipment Not Elsewhere Classified</t>
  </si>
  <si>
    <t>OFFICE FURNITURE</t>
  </si>
  <si>
    <t>T&amp;S DOMESTIC: NON EMLOYEES</t>
  </si>
  <si>
    <t>T&amp;S DOM NON EMPL:FOOD&amp;BEVER</t>
  </si>
  <si>
    <t>MINOR ASSETS</t>
  </si>
  <si>
    <t>TANGIBLE MINOR ASSETS</t>
  </si>
  <si>
    <t>MACHINERY &amp; EQUIPMENT &lt;R5000</t>
  </si>
  <si>
    <t>EQP&lt;R5000:OFFICE FURNITURE</t>
  </si>
  <si>
    <t>MACHINERY &amp; EQUIPMENT&lt;R5000</t>
  </si>
  <si>
    <t>EQP&lt;R5000:FURNITURE&amp;OFFICE EQUIP</t>
  </si>
  <si>
    <t>F&amp;O/EQP&lt;R5000:OFFICE FURN</t>
  </si>
  <si>
    <t>CURRENT PAYMENTS</t>
  </si>
  <si>
    <t>ADMINISTRATIVE FEES: PAYMENTS</t>
  </si>
  <si>
    <t>TRAVEL AGENCY FEES</t>
  </si>
  <si>
    <t>CATERING:DEPARTML ACTIVITIES</t>
  </si>
  <si>
    <t>CONTRACTORS</t>
  </si>
  <si>
    <t>CONTRCTRS:EVENT PROMOTERS</t>
  </si>
  <si>
    <t>COMPENSATION OF EMPLOYEES</t>
  </si>
  <si>
    <t>SOCIAL CONTRIBUTIONS</t>
  </si>
  <si>
    <t>SOCIAL CONTRIBUTIONS RESIDENTS</t>
  </si>
  <si>
    <t>SOC CONTRIB: SERV BENEFITS(RES)</t>
  </si>
  <si>
    <t>EMPL CONTR:BARGAIN COUNCIL(RES)</t>
  </si>
  <si>
    <t>T&amp;S DOM:INCIDENTAL COST</t>
  </si>
  <si>
    <t>Compensation Of Employees</t>
  </si>
  <si>
    <t>Employers' Social Contributions</t>
  </si>
  <si>
    <t>Actual Employers' Social Contributions</t>
  </si>
  <si>
    <t>T&amp;S DOM:FOOD&amp;BEVER</t>
  </si>
  <si>
    <t>T&amp;S:DOM:DAILY ALLOWANCE</t>
  </si>
  <si>
    <t>T&amp;S DOM:SPECIAL DAILY ALLOW</t>
  </si>
  <si>
    <t>SALARIES AND WAGES</t>
  </si>
  <si>
    <t>SALARIES &amp; WAGES:RESIDENTS</t>
  </si>
  <si>
    <t>SAL&amp;WAGES:NON PENSIONABLE(RES)</t>
  </si>
  <si>
    <t>S&amp;W:OVERTIME (RES)</t>
  </si>
  <si>
    <t>CONS:STA,PRINT&amp;OFF SUP</t>
  </si>
  <si>
    <t>CONS:SP&amp;OS:STATIONERY</t>
  </si>
  <si>
    <t>CONS:SP&amp;OS:PRNT CART</t>
  </si>
  <si>
    <t>T&amp;S DOM:AIR TRANSPORT</t>
  </si>
  <si>
    <t>S&amp;W:SERV BASED OTHER (RES)</t>
  </si>
  <si>
    <t>S&amp;W: CAPITAL REMUNERATION (RES)</t>
  </si>
  <si>
    <t>T&amp;S DOM:ACCOMMODATION</t>
  </si>
  <si>
    <t>Wages And Salaries</t>
  </si>
  <si>
    <t>Wages And Salaries In Cash</t>
  </si>
  <si>
    <t>Inventories</t>
  </si>
  <si>
    <t>Materials And Supplies</t>
  </si>
  <si>
    <t>CONS:SP&amp;OS:PRNTNG PAPR</t>
  </si>
  <si>
    <t>T&amp;S:DOM:TRANSPORT</t>
  </si>
  <si>
    <t>T&amp;S DOM:KM ALL(OWN TRANSPORT)</t>
  </si>
  <si>
    <t>T&amp;S DOM:KM ALLOWANCE SMS</t>
  </si>
  <si>
    <t>S&amp;W:CMPNS/CIRCM (RES)</t>
  </si>
  <si>
    <t>S&amp;W:HOUSING ALLOWANCE (RES)</t>
  </si>
  <si>
    <t>S&amp;W:PERFORMANCE BONUS (RES)</t>
  </si>
  <si>
    <t>CONS SUPPLIES</t>
  </si>
  <si>
    <t>CONS:HOUSEHOLD SUPP</t>
  </si>
  <si>
    <t>CONS HOUS SUP: GROCERIES</t>
  </si>
  <si>
    <t>S&amp;W: NON PENSIONABLE ALL OTH(RES</t>
  </si>
  <si>
    <t>S&amp;W: SERVICE BONUS (RES)</t>
  </si>
  <si>
    <t>EMPL CONTR:PENSION (RES)</t>
  </si>
  <si>
    <t>EMPL CONTR:MEDICAL (RES)</t>
  </si>
  <si>
    <t>SAL&amp;WAGES:PENSIONABLE(RES)</t>
  </si>
  <si>
    <t>S&amp;W: BASIC SALARY (RES)</t>
  </si>
  <si>
    <t>CHIEF DIR:DISTRICT AND INSTITUT</t>
  </si>
  <si>
    <t>THABO MOFUTSANYANA (DC19)</t>
  </si>
  <si>
    <t>FS: MUNICIPALITIES</t>
  </si>
  <si>
    <t>THABO MOFUTSANYANE MUNICIPAL</t>
  </si>
  <si>
    <t>DC19 THABO MOFUTSANYANE DIST MUN</t>
  </si>
  <si>
    <t>THABO MOFUTSANYANE DIST MUN DC19</t>
  </si>
  <si>
    <t>CONS: UNIFORM &amp; CLOTHING</t>
  </si>
  <si>
    <t>CONS SUPP:UNIFORM &amp; CLOTHING</t>
  </si>
  <si>
    <t>OPERATING PAYMENTS</t>
  </si>
  <si>
    <t>O/P:NONLIFE INSRNC PRM-TRY12.1.2</t>
  </si>
  <si>
    <t>O/P:N-LIFE INS PRM-TRY12.1.2</t>
  </si>
  <si>
    <t>S&amp;W: PERIODIC PAYMENTS OTH (RES)</t>
  </si>
  <si>
    <t>TR CUR</t>
  </si>
  <si>
    <t>TRANSFERS AND SUBSIDIES</t>
  </si>
  <si>
    <t>HOUSEHOLDS (HH)</t>
  </si>
  <si>
    <t>H/H:EMPLOYEE SOCIAL BENEFITS</t>
  </si>
  <si>
    <t>H/H EMPL S/BEN:LEAVE GRATUITY</t>
  </si>
  <si>
    <t>NON INFRA: TRANSFERS</t>
  </si>
  <si>
    <t>NON INFRA: TRANS CUR</t>
  </si>
  <si>
    <t>HOUSEHOLDS</t>
  </si>
  <si>
    <t>Social Benefits</t>
  </si>
  <si>
    <t>Employment-Related Social Benefits</t>
  </si>
  <si>
    <t>Employment-Related Social Benefits In Cash</t>
  </si>
  <si>
    <t>FEZILE DABI (DC20)</t>
  </si>
  <si>
    <t>FEZILE DABI MUNICIPALITIES</t>
  </si>
  <si>
    <t>DC20 FEZILE DABI DIST MUNICIPAL</t>
  </si>
  <si>
    <t>FEZILE DABI DIST MUNICIPAL D20</t>
  </si>
  <si>
    <t>XHARIEP (DC16)</t>
  </si>
  <si>
    <t>XHARIEP MUNICIPALITIES</t>
  </si>
  <si>
    <t>DC16 XHARIEP DISTRICT MUNICIPAL</t>
  </si>
  <si>
    <t>XHARIEP DISTRICT MUNICIPAL D16</t>
  </si>
  <si>
    <t>S&amp;W:PERF AWARD OTHER (RES)</t>
  </si>
  <si>
    <t>MOTHEO (DC17)</t>
  </si>
  <si>
    <t>FS: METROS</t>
  </si>
  <si>
    <t>MAN MANGAUNG</t>
  </si>
  <si>
    <t>CONS HOUS SUP:DISP PAPER/PLASTIC</t>
  </si>
  <si>
    <t>CONS HOUS SUP:DIS PAPER/PLAST</t>
  </si>
  <si>
    <t>CONS HOUS SUP:WASH/CLEAN DETERGN</t>
  </si>
  <si>
    <t>CONS HOUS SUP:WASH/CLEAN DETE</t>
  </si>
  <si>
    <t>LEJWELEPUTSWA (DC18)</t>
  </si>
  <si>
    <t>LEJWELEPUTSWA MUNICIPALITIES</t>
  </si>
  <si>
    <t>DC18 LEJWELEPUTSWA DIST MUNICPAL</t>
  </si>
  <si>
    <t>LEJWELEPUTSWA DIST MUNICPAL D18</t>
  </si>
  <si>
    <t>TSHIRELETSONG</t>
  </si>
  <si>
    <t>FINANCE LEASES OTH MACH&amp;EQUIP</t>
  </si>
  <si>
    <t>FINANCE LEASES OTH MACH</t>
  </si>
  <si>
    <t>NON INFRA:LEASES</t>
  </si>
  <si>
    <t>NON INFRA:FINANCE LEASES (CAP)</t>
  </si>
  <si>
    <t>Ict Equipment</t>
  </si>
  <si>
    <t>AGENCY&amp;SUPRT/OUTSOURCED SERVICES</t>
  </si>
  <si>
    <t>A&amp;S/O/S:MED &amp; CHEM WASTE REM</t>
  </si>
  <si>
    <t>LERATONG</t>
  </si>
  <si>
    <t>CONS:MATERIALS AND SUPPLIES</t>
  </si>
  <si>
    <t>CONS HOUS SUP:CROCKERY &amp; CUTLERY</t>
  </si>
  <si>
    <t>Row Labels</t>
  </si>
  <si>
    <t>Grand Total</t>
  </si>
  <si>
    <t>Column Labels</t>
  </si>
  <si>
    <t>(All)</t>
  </si>
  <si>
    <t>Sum of Total_Expenditure</t>
  </si>
  <si>
    <t>Total Sum of Total_Expenditure</t>
  </si>
  <si>
    <t>Total Sum of Adjustment_Budget</t>
  </si>
  <si>
    <t>Sum of Adjustment_Budget</t>
  </si>
  <si>
    <t>Total Sum of Original_Budget</t>
  </si>
  <si>
    <t>Sum of Original_Budget</t>
  </si>
  <si>
    <t>Western Cape</t>
  </si>
  <si>
    <t>Northern Cape</t>
  </si>
  <si>
    <t>North West</t>
  </si>
  <si>
    <t>Mpumalanga</t>
  </si>
  <si>
    <t>Limpopo</t>
  </si>
  <si>
    <t>KwaZulu-Natal</t>
  </si>
  <si>
    <t>Gauteng</t>
  </si>
  <si>
    <t>Eastern Cape</t>
  </si>
  <si>
    <t>85 - 120</t>
  </si>
  <si>
    <t>80 - 84</t>
  </si>
  <si>
    <t>75 - 79</t>
  </si>
  <si>
    <t>70 - 74</t>
  </si>
  <si>
    <t>65 - 69</t>
  </si>
  <si>
    <t>60 - 64</t>
  </si>
  <si>
    <t>55 - 59</t>
  </si>
  <si>
    <t>50 - 54</t>
  </si>
  <si>
    <t>45 - 49</t>
  </si>
  <si>
    <t>40 - 44</t>
  </si>
  <si>
    <t>35 - 39</t>
  </si>
  <si>
    <t>30 - 34</t>
  </si>
  <si>
    <t>25 - 29</t>
  </si>
  <si>
    <t>20 - 24</t>
  </si>
  <si>
    <t>15 - 19</t>
  </si>
  <si>
    <t>10 - 14</t>
  </si>
  <si>
    <t>5 - 9</t>
  </si>
  <si>
    <t>0 - 4</t>
  </si>
  <si>
    <t>Province</t>
  </si>
  <si>
    <t>Age Group</t>
  </si>
  <si>
    <t>Total</t>
  </si>
  <si>
    <t>Cildren in foster care</t>
  </si>
  <si>
    <t>Children receiving FC grant (2016)</t>
  </si>
  <si>
    <t>Children receiving FC grant (2013)</t>
  </si>
  <si>
    <t>Population</t>
  </si>
  <si>
    <t>CHILD CARE AND PROTECTION</t>
  </si>
  <si>
    <t>2012/13</t>
  </si>
  <si>
    <t>2013/14</t>
  </si>
  <si>
    <t>2014/15</t>
  </si>
  <si>
    <t>2015/16</t>
  </si>
  <si>
    <t>EDUCARE REGIONAL TRAINING (RTO)</t>
  </si>
  <si>
    <t>SOCIAL SERVICES ORGANISATION</t>
  </si>
  <si>
    <t>PROVINCIAL MANAGEMENT</t>
  </si>
  <si>
    <t>STREET CHILDREN AND SHELTERS</t>
  </si>
  <si>
    <t>% of Expenditure to programme total</t>
  </si>
  <si>
    <t xml:space="preserve">2015/16 EXPENDITURE ON CHILD CARE </t>
  </si>
  <si>
    <t xml:space="preserve">AND PROTECTION BY ECONOMIC </t>
  </si>
  <si>
    <t>CLASSIFICATION</t>
  </si>
  <si>
    <t>Expenditure on Child Care and Protection (2013-2015)</t>
  </si>
  <si>
    <t>Economic classification</t>
  </si>
  <si>
    <t>Current payments</t>
  </si>
  <si>
    <t>Compensation of employees</t>
  </si>
  <si>
    <t>Salaries and wages</t>
  </si>
  <si>
    <t>Social contributions</t>
  </si>
  <si>
    <t>Goods and services</t>
  </si>
  <si>
    <t>Administrative fees</t>
  </si>
  <si>
    <t>Advertising</t>
  </si>
  <si>
    <t>Minor Assets</t>
  </si>
  <si>
    <t>Audit cost: External</t>
  </si>
  <si>
    <t>Bursaries: Employees</t>
  </si>
  <si>
    <t>Catering: Departmental activities</t>
  </si>
  <si>
    <t>Communication (G&amp;S)</t>
  </si>
  <si>
    <t>Computer services</t>
  </si>
  <si>
    <t>Consultants and professional services: Business and advisory services</t>
  </si>
  <si>
    <t>Consultants and professional services: Infrastructure and planning</t>
  </si>
  <si>
    <t>Consultants and professional services: Laboratory services</t>
  </si>
  <si>
    <t>Consultants and professional services: Scientific and technological services</t>
  </si>
  <si>
    <t>Consultants and professional services: Legal costs</t>
  </si>
  <si>
    <t>Contractors</t>
  </si>
  <si>
    <t>Agency and support / outsourced services</t>
  </si>
  <si>
    <t>Entertainment</t>
  </si>
  <si>
    <t>Fleet services (including government motor transport)</t>
  </si>
  <si>
    <t>Housing</t>
  </si>
  <si>
    <t>Inventory: Clothing material and accessories</t>
  </si>
  <si>
    <t>Inventory: Farming supplies</t>
  </si>
  <si>
    <t>Inventory: Food and food supplies</t>
  </si>
  <si>
    <t>Inventory: Fuel, oil and gas</t>
  </si>
  <si>
    <t>Inventory: Learner and teacher support material</t>
  </si>
  <si>
    <t>Inventory: Materials and supplies</t>
  </si>
  <si>
    <t>Inventory: Medical supplies</t>
  </si>
  <si>
    <t>Inventory: Medicine</t>
  </si>
  <si>
    <t>Medsas inventory interface</t>
  </si>
  <si>
    <t>Inventory: Other supplies</t>
  </si>
  <si>
    <t>Consumable supplies</t>
  </si>
  <si>
    <t>Consumable: Stationery,printing and office supplies</t>
  </si>
  <si>
    <t>Operating leases</t>
  </si>
  <si>
    <t>Property payments</t>
  </si>
  <si>
    <t>Transport provided: Departmental activity</t>
  </si>
  <si>
    <t>Travel and subsistence</t>
  </si>
  <si>
    <t>Training and development</t>
  </si>
  <si>
    <t>Operating payments</t>
  </si>
  <si>
    <t>Venues and facilities</t>
  </si>
  <si>
    <t>Rental and hiring</t>
  </si>
  <si>
    <t>Interest and rent on land</t>
  </si>
  <si>
    <t>Interest (Incl. interest on finance leases)</t>
  </si>
  <si>
    <t>Rent on land</t>
  </si>
  <si>
    <t>Transfers and subsidies</t>
  </si>
  <si>
    <t>Provinces and municipalities</t>
  </si>
  <si>
    <t>Provinces</t>
  </si>
  <si>
    <t>Provincial Revenue Funds</t>
  </si>
  <si>
    <t>Provincial agencies and funds</t>
  </si>
  <si>
    <t>Municipalities</t>
  </si>
  <si>
    <t>Municipal bank accounts</t>
  </si>
  <si>
    <t>Municipal agencies and funds</t>
  </si>
  <si>
    <t>Departmental agencies and accounts</t>
  </si>
  <si>
    <t>Social security funds</t>
  </si>
  <si>
    <t>Departmental agencies (non-business entities)</t>
  </si>
  <si>
    <t>Higher education institutions</t>
  </si>
  <si>
    <t>Foreign governments and international organisations</t>
  </si>
  <si>
    <t>Public corporations and private enterprises</t>
  </si>
  <si>
    <t>Public corporations</t>
  </si>
  <si>
    <t>Subsidies on products and production (pc)</t>
  </si>
  <si>
    <t>Other transfers to public corporations</t>
  </si>
  <si>
    <t>Private enterprises</t>
  </si>
  <si>
    <t>Subsidies on products and production (pe)</t>
  </si>
  <si>
    <t>Other transfers to private enterprises</t>
  </si>
  <si>
    <t>Non-profit institutions</t>
  </si>
  <si>
    <t>Households</t>
  </si>
  <si>
    <t>Social benefits</t>
  </si>
  <si>
    <t>Other transfers to households</t>
  </si>
  <si>
    <t>Payments for capital assets</t>
  </si>
  <si>
    <t>Buildings and other fixed structures</t>
  </si>
  <si>
    <t>Buildings</t>
  </si>
  <si>
    <t>Other fixed structures</t>
  </si>
  <si>
    <t>Machinery and equipment</t>
  </si>
  <si>
    <t>Transport equipment</t>
  </si>
  <si>
    <t>Other machinery and equipment</t>
  </si>
  <si>
    <t>Heritage assets</t>
  </si>
  <si>
    <t>Specialised military assets</t>
  </si>
  <si>
    <t>Biological assets</t>
  </si>
  <si>
    <t>Land and sub-soil assets</t>
  </si>
  <si>
    <t>Software and other intangible assets</t>
  </si>
  <si>
    <t>Payments for financial assets</t>
  </si>
  <si>
    <t>JUSTICE AGENCY-FUNCTION/PLACE OF SAFETY FEES</t>
  </si>
  <si>
    <t xml:space="preserve">CHILD CARE AND PROTECTION (SUBPROGRAMME) </t>
  </si>
  <si>
    <t>2015/16 (preliminary)</t>
  </si>
  <si>
    <t xml:space="preserve">CHILD CARE AND PROTECTION CLASSIFICATION </t>
  </si>
  <si>
    <t>PAYMENT OF CAPITAL ASSESTS</t>
  </si>
  <si>
    <t>TOTAL</t>
  </si>
  <si>
    <t xml:space="preserve">% of children on foster care prog to Prov Demographics </t>
  </si>
  <si>
    <t>Funding allocation vs expenditure</t>
  </si>
  <si>
    <t>2011 Children demographic</t>
  </si>
  <si>
    <t>2015-2011</t>
  </si>
  <si>
    <t>%Children to population</t>
  </si>
  <si>
    <t>Children receiving FC grant (2014)</t>
  </si>
  <si>
    <t>NC number decrease</t>
  </si>
  <si>
    <t>Number of Children in foster care per Province</t>
  </si>
  <si>
    <t>Estern Cape</t>
  </si>
  <si>
    <t>KZN</t>
  </si>
  <si>
    <t>Nothern Cape</t>
  </si>
  <si>
    <t>Decrease/increase 2013-16</t>
  </si>
  <si>
    <t>Correlation between number children in foster care and HIV/AIDS</t>
  </si>
  <si>
    <t>The length of their stay in care impacted favorably on scholastic achievements</t>
  </si>
  <si>
    <t xml:space="preserve"> HIV/AIDS:  did have a statistically significant effect on</t>
  </si>
  <si>
    <t>FCG BENEFICIARY IN PAYMENT PER AGE AND REGION</t>
  </si>
  <si>
    <t>REGIONS</t>
  </si>
  <si>
    <t>AGE</t>
  </si>
  <si>
    <t>ECA</t>
  </si>
  <si>
    <t>FST</t>
  </si>
  <si>
    <t>GAU</t>
  </si>
  <si>
    <t>LIM</t>
  </si>
  <si>
    <t>MPU</t>
  </si>
  <si>
    <t>NCA</t>
  </si>
  <si>
    <t>NWP</t>
  </si>
  <si>
    <t>WCA</t>
  </si>
  <si>
    <t>Age</t>
  </si>
  <si>
    <t>0-4</t>
  </si>
  <si>
    <t>5-9</t>
  </si>
  <si>
    <t>10-14</t>
  </si>
  <si>
    <t>15-18</t>
  </si>
  <si>
    <t xml:space="preserve"> FS Beneficiary in payment per age </t>
  </si>
  <si>
    <t xml:space="preserve"> EC Beneficiary in payment per age </t>
  </si>
  <si>
    <t xml:space="preserve"> GP Beneficiary in payment per age </t>
  </si>
  <si>
    <t xml:space="preserve"> KZN Beneficiary in payment per age </t>
  </si>
  <si>
    <t xml:space="preserve"> LIM Beneficiary in payment per age </t>
  </si>
  <si>
    <t xml:space="preserve"> MPU Beneficiary in payment per age </t>
  </si>
  <si>
    <t xml:space="preserve"> NC Beneficiary in payment per age </t>
  </si>
  <si>
    <t xml:space="preserve"> NW Beneficiary in payment per age </t>
  </si>
  <si>
    <t xml:space="preserve"> WC Beneficiary in payment per age </t>
  </si>
  <si>
    <t>EC</t>
  </si>
  <si>
    <t>FS</t>
  </si>
  <si>
    <t>FCG BENEFICIARY IN PAYMENT PER AGE AND REGION 2015/16</t>
  </si>
  <si>
    <t>GP</t>
  </si>
  <si>
    <t>NC</t>
  </si>
  <si>
    <t>NW</t>
  </si>
  <si>
    <t>WC</t>
  </si>
  <si>
    <t>FCG BENEFICIARY IN PAYMENT PER AGE  2013/14 - 2015/16</t>
  </si>
  <si>
    <t>Financial years</t>
  </si>
  <si>
    <t>Chidren demographics 0-19 (2015)</t>
  </si>
  <si>
    <t>Districts in the Free state</t>
  </si>
  <si>
    <t>Number of application the province process per year</t>
  </si>
  <si>
    <t xml:space="preserve">Number of children in FC system </t>
  </si>
  <si>
    <t>Number of Social Worker in the programme</t>
  </si>
  <si>
    <t>Number of foster care cases lapsed</t>
  </si>
  <si>
    <t>Mangaung Metro</t>
  </si>
  <si>
    <t>Xhariep</t>
  </si>
  <si>
    <t>Lejweleputswa</t>
  </si>
  <si>
    <t>Thabo Mofutsanyane</t>
  </si>
  <si>
    <t>Fezile dabi</t>
  </si>
  <si>
    <t>General Assumptions</t>
  </si>
  <si>
    <t>Hours per work day</t>
  </si>
  <si>
    <t>Salary levels of key staff</t>
  </si>
  <si>
    <t>Administrative staff (level 8)</t>
  </si>
  <si>
    <t>LP</t>
  </si>
  <si>
    <t>MP</t>
  </si>
  <si>
    <t>Number of children receiving foster care</t>
  </si>
  <si>
    <t>Baseline Salary</t>
  </si>
  <si>
    <t>Social worker supervisor</t>
  </si>
  <si>
    <t>Social worker Manager</t>
  </si>
  <si>
    <t>Social worker</t>
  </si>
  <si>
    <t>Social Auxiliary Worker</t>
  </si>
  <si>
    <t>Clerk</t>
  </si>
  <si>
    <t>Number of case/ children per social worker</t>
  </si>
  <si>
    <t>General assumption</t>
  </si>
  <si>
    <t>Work days per month</t>
  </si>
  <si>
    <t>Non core work days per month</t>
  </si>
  <si>
    <t>Core work days per month</t>
  </si>
  <si>
    <t>30 days</t>
  </si>
  <si>
    <t>8 days</t>
  </si>
  <si>
    <t>22 days</t>
  </si>
  <si>
    <t>7 1/2hrs</t>
  </si>
  <si>
    <t>Monthly</t>
  </si>
  <si>
    <t>Per day</t>
  </si>
  <si>
    <t xml:space="preserve"> Hourly rate</t>
  </si>
  <si>
    <t>Estimates of time spent by personnel in regional statutory offices responsible for ensuring that all ranged from 30 to 60 minutes</t>
  </si>
  <si>
    <t>Costing staff time-use on the foster care monitoring process</t>
  </si>
  <si>
    <t>Per minute</t>
  </si>
  <si>
    <t>Population-based of orphans 2013</t>
  </si>
  <si>
    <t>Varience</t>
  </si>
  <si>
    <t>Sum of Available_Budget</t>
  </si>
  <si>
    <t>Vote 12: Social Development</t>
  </si>
  <si>
    <t>NON PROFIT INSTITUTIONS (NPI)</t>
  </si>
  <si>
    <t>Responsibility_Level_5</t>
  </si>
  <si>
    <t>Responsibility_Level_6</t>
  </si>
  <si>
    <t>Responsibility_Level_7</t>
  </si>
  <si>
    <t>Responsibility_Level_8</t>
  </si>
  <si>
    <t>Responsibility_Level_9</t>
  </si>
  <si>
    <t>April_2015</t>
  </si>
  <si>
    <t>May_2015</t>
  </si>
  <si>
    <t>June_2015</t>
  </si>
  <si>
    <t>July_2015</t>
  </si>
  <si>
    <t>August_2015</t>
  </si>
  <si>
    <t>September_2015</t>
  </si>
  <si>
    <t>October_2015</t>
  </si>
  <si>
    <t>November_2015</t>
  </si>
  <si>
    <t>December_2015</t>
  </si>
  <si>
    <t>January_2016</t>
  </si>
  <si>
    <t>February_2016</t>
  </si>
  <si>
    <t>March_2016</t>
  </si>
  <si>
    <t>Regional_ID_Level_1</t>
  </si>
  <si>
    <t>Regional_ID_Level_2</t>
  </si>
  <si>
    <t>Regional_ID_Level_3</t>
  </si>
  <si>
    <t>Fund_Level_5</t>
  </si>
  <si>
    <t>Fund_Level_6</t>
  </si>
  <si>
    <t>Objective_Level_8</t>
  </si>
  <si>
    <t>Objective_Level_9</t>
  </si>
  <si>
    <t>Objective_Level_10</t>
  </si>
  <si>
    <t>Objective_Level_11</t>
  </si>
  <si>
    <t>Objective_Level_12</t>
  </si>
  <si>
    <t>Assets_Level_4</t>
  </si>
  <si>
    <t>Assets_Level_5</t>
  </si>
  <si>
    <t>Assets_Level_6</t>
  </si>
  <si>
    <t>Project_Level_3</t>
  </si>
  <si>
    <t>Project_Level_4</t>
  </si>
  <si>
    <t>Project_Level_5</t>
  </si>
  <si>
    <t>Project_Level_6</t>
  </si>
  <si>
    <t>ICT</t>
  </si>
  <si>
    <t>ICT_Resp</t>
  </si>
  <si>
    <t>ICT_Item</t>
  </si>
  <si>
    <t>HOD</t>
  </si>
  <si>
    <t>DEPUTY DIRECTOR GENERAL(HOD)</t>
  </si>
  <si>
    <t>C/DIR:CHILDREN AND FAMILIES</t>
  </si>
  <si>
    <t>DIR:CHILD CARE &amp; PROTECT</t>
  </si>
  <si>
    <t>DIR:CHILD CARE &amp; PROTECT*P</t>
  </si>
  <si>
    <t>REGIONAL IDENTIFIER</t>
  </si>
  <si>
    <t>REGION:PROVINCIAL</t>
  </si>
  <si>
    <t>NORTH WEST</t>
  </si>
  <si>
    <t>NW: WHOLE PROVINCE</t>
  </si>
  <si>
    <t>CHILD CARE AND PROTECTION*P</t>
  </si>
  <si>
    <t>OFFICE EQUIPMENT*P</t>
  </si>
  <si>
    <t>COMPUTER EQUIPMENT</t>
  </si>
  <si>
    <t>COMP HARD&amp;SYSTEMS - DESKTOP</t>
  </si>
  <si>
    <t>COMP HARD&amp;SYSTEMS -DESKTOP*P</t>
  </si>
  <si>
    <t>COMP HARD&amp;SYS - DESKTOP</t>
  </si>
  <si>
    <t>Y</t>
  </si>
  <si>
    <t>COMP HARD&amp;SYSTEMS - LAPTOP</t>
  </si>
  <si>
    <t>COMP HARD&amp;SYSTEMS -LAPTOP*P</t>
  </si>
  <si>
    <t>COMP HARD&amp;SYS - LAPTOP</t>
  </si>
  <si>
    <t>OFFICE FURNITURE*P</t>
  </si>
  <si>
    <t>Description</t>
  </si>
  <si>
    <t>Staff</t>
  </si>
  <si>
    <t>Minimum Cost</t>
  </si>
  <si>
    <t>Mean per cost</t>
  </si>
  <si>
    <t>subtotal of mean cost per case</t>
  </si>
  <si>
    <t>Social worker service</t>
  </si>
  <si>
    <t>Supervisor</t>
  </si>
  <si>
    <t xml:space="preserve">Regional statutory office </t>
  </si>
  <si>
    <t>All staff involved</t>
  </si>
  <si>
    <t>Impact</t>
  </si>
  <si>
    <t>To enhance the protection and well-being of children and youth by improving foster care, as the most suitable form of care outside their own families.</t>
  </si>
  <si>
    <t>Outcome</t>
  </si>
  <si>
    <r>
      <t>Strengthening the capacity of families to</t>
    </r>
    <r>
      <rPr>
        <i/>
        <sz val="8"/>
        <color rgb="FF000000"/>
        <rFont val="Arial"/>
        <family val="2"/>
      </rPr>
      <t xml:space="preserve"> </t>
    </r>
    <r>
      <rPr>
        <sz val="8"/>
        <color theme="1"/>
        <rFont val="Arial"/>
        <family val="2"/>
      </rPr>
      <t>protect and care for most vulnarable children / strengthen the capacity of families and communities to care for and protect children. Children's Act</t>
    </r>
  </si>
  <si>
    <t>Raise awareness and advocate for the creation of a supportive environment for orphans and other children made vulnerable</t>
  </si>
  <si>
    <t>Mobilise and strengthen community-based responses for the care, support and protection of orphans and other children made vulnerable by HIV and AIDS</t>
  </si>
  <si>
    <t>The physical, psychological, and educational well-being of children in foster care enhanced.</t>
  </si>
  <si>
    <t>Protect and nurture children by providing a safe, healthy environment with positive support</t>
  </si>
  <si>
    <t>Promote the goals of permanency planning, first towards family reunification, or by connecting children to other safe and nurturing family relationships intended to last a lifetime.</t>
  </si>
  <si>
    <t>Immediate output</t>
  </si>
  <si>
    <t>Children will be placed in foster care only when other family and community based alternatives are not an option.</t>
  </si>
  <si>
    <t>Strengthening the capacity of families to protect and care for orphans and other children/Develop competent communities to provide support, protection and care to foster children  through sensitisation workshops, multi-media messaging and materials</t>
  </si>
  <si>
    <t>Provide the necessary/supervised visits between foster children and their birth parents
supervision and ongoing support, including formal reviews</t>
  </si>
  <si>
    <t>Foster carers receive a monthly foster care grant</t>
  </si>
  <si>
    <t>Identifying, enhancing, and building family strengths into the service plan</t>
  </si>
  <si>
    <t xml:space="preserve">Intermediate output </t>
  </si>
  <si>
    <t>Effective policies in place to promote the welfare of children in their area that are placed in foster care</t>
  </si>
  <si>
    <t xml:space="preserve">Ongoing training to help foster carers deal with new developments in fostering and assist those
who are providing care for children with more difficult problems
</t>
  </si>
  <si>
    <t xml:space="preserve">Regular contacts with foster children, family of origin, and foster parents every(6 months)  </t>
  </si>
  <si>
    <t>Ensuring access to essential services for children in foster care</t>
  </si>
  <si>
    <t>Children who are placed in foster care discharged in a timely manner to safe permanent homes</t>
  </si>
  <si>
    <t>Enhanced  participation of local authorities in the care and support of FCC</t>
  </si>
  <si>
    <t>Indicator: 3</t>
  </si>
  <si>
    <t>Number of high profile publicity campaign, outreach and awareness campaigns conducted</t>
  </si>
  <si>
    <t>Number of care plans completed before admission</t>
  </si>
  <si>
    <t>Number of training package developed</t>
  </si>
  <si>
    <t xml:space="preserve"> Number of care plan drawn up at the first  formal meeting</t>
  </si>
  <si>
    <t xml:space="preserve">Number of foster care grant applications processed </t>
  </si>
  <si>
    <t>Number of foster care chlidren returned home and remained safely with their families</t>
  </si>
  <si>
    <t>Indicator: 2</t>
  </si>
  <si>
    <t>Measures are developed to raise awareness on foster care</t>
  </si>
  <si>
    <t>Number of foster care placement done</t>
  </si>
  <si>
    <t>No of foster caregivers that complete training programme</t>
  </si>
  <si>
    <t>Number of reviews during the first two years of child placement</t>
  </si>
  <si>
    <t>Increased access to essential services  for OVC</t>
  </si>
  <si>
    <t>Tracking children as they enter and leave foster care</t>
  </si>
  <si>
    <t>Indicator: 1</t>
  </si>
  <si>
    <t>Number of people reached through sensitisation workshops, multi-media messaging and other materials
sensitized on foster care</t>
  </si>
  <si>
    <t>Number of assessments completed within six
months of a person or persons applying to become foster carers.</t>
  </si>
  <si>
    <t>Number of training coducted with foster parents</t>
  </si>
  <si>
    <t>Number of section
155(2) reports submitted to the Children’s Court.</t>
  </si>
  <si>
    <t>% of registered foster care beneficiaries accessing essential services</t>
  </si>
  <si>
    <t>Process/Activities</t>
  </si>
  <si>
    <t>Recruit and retain sufficient number of foster carers to
meet the needs of the service;</t>
  </si>
  <si>
    <t xml:space="preserve">Develop care plans for the fostre care palacement </t>
  </si>
  <si>
    <t>Produced a training pack
and course for foster carers</t>
  </si>
  <si>
    <t xml:space="preserve">Ongoing care planning and support for children and foster carers </t>
  </si>
  <si>
    <t xml:space="preserve">Develop a strategy for increasing access to existing essential services </t>
  </si>
  <si>
    <t xml:space="preserve">Ongoing Aftercare/Aftercare services </t>
  </si>
  <si>
    <t>Assessment of potential foster families with a database of available safe families to receive children in need of care/assessing the qualities of the prospective foster parents</t>
  </si>
  <si>
    <t xml:space="preserve">Matching foster carers with children/placement/ </t>
  </si>
  <si>
    <t>Training and support foster care parents</t>
  </si>
  <si>
    <t xml:space="preserve">Regularly review foster care placements
</t>
  </si>
  <si>
    <t>Assess the family's strengths and needs to determine when it is safe and appropriate to return a child home</t>
  </si>
  <si>
    <t>Maintain a database of prospective foster parents</t>
  </si>
  <si>
    <t xml:space="preserve">Placement of foster care children </t>
  </si>
  <si>
    <t>Develop and maintain a database of all trained
 foster parents</t>
  </si>
  <si>
    <t>Development of foster child service plan. Develop foster care monitoring tool to
provide quantitative information</t>
  </si>
  <si>
    <t>Assessing which children are least likely to reunify</t>
  </si>
  <si>
    <t>Preparing a leaflet for the promotion of foster care of children and youth/awareness</t>
  </si>
  <si>
    <t>Conducting needs assessment of foster families in relation to foster care of children and youth</t>
  </si>
  <si>
    <t>Developing training programme for Foster care training</t>
  </si>
  <si>
    <t xml:space="preserve">Developing Manual for foster families of children and youth/ how to cope with everyday problems they are facing, what kind of support they can expect from the institutions and/care plan review
arrangements </t>
  </si>
  <si>
    <t>Assisting foster care with the application of grants</t>
  </si>
  <si>
    <t>Regular home checks with social workers and court officials/intensive family visitation</t>
  </si>
  <si>
    <t>Programme elements</t>
  </si>
  <si>
    <t>Recruitment</t>
  </si>
  <si>
    <t>Placement</t>
  </si>
  <si>
    <t>Capacitating foster care parents</t>
  </si>
  <si>
    <t>Monitoring and removal</t>
  </si>
  <si>
    <t>Foster Care grant</t>
  </si>
  <si>
    <t>Reunification</t>
  </si>
  <si>
    <t>Awareness of the general public and relevant stakeholders on foster care of children to increas the number of qualified foster families; Wider public informed about foster care and protection of rights and interest of children and youth in foster care</t>
  </si>
  <si>
    <t>Maximum Cost</t>
  </si>
  <si>
    <t>Estimate the amount spent by Social Worker Manager on a case over 2 year period ranges from 7.5 to 250 minutes depending on regions</t>
  </si>
  <si>
    <t>Mean time spent by Social Worker Manager across 55 minutes</t>
  </si>
  <si>
    <t>Estimate the amount spent by social worker on a case over 2 year period ranges from 85 to 780 minutes depending on regions</t>
  </si>
  <si>
    <t>Mean time spent by social worker across 320 minutes</t>
  </si>
  <si>
    <t>Subtotal</t>
  </si>
  <si>
    <t>This yields a mean time per case of 34 over a two year period.</t>
  </si>
  <si>
    <t>Table: Costing the monitoring process</t>
  </si>
  <si>
    <t>Total cost per case</t>
  </si>
  <si>
    <t xml:space="preserve">Assuption is that the costing for placement of chidren in foster care and kingship will be the same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</si>
</sst>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* #,##0_ ;_ * \(#,##0\);_ * &quot;-&quot;_ ;_ @_ "/>
    <numFmt numFmtId="166" formatCode="_ * #,##0_ ;_ * \-#,##0_ ;_ * &quot;-&quot;??_ ;_ @_ "/>
    <numFmt numFmtId="167" formatCode="&quot;R&quot;\ #,##0;[Red]&quot;R&quot;\ \-#,##0"/>
  </numFmts>
  <fonts count="2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Tahoma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i/>
      <sz val="8"/>
      <color rgb="FF000000"/>
      <name val="Arial"/>
      <family val="2"/>
    </font>
    <font>
      <sz val="10"/>
      <color rgb="FF212121"/>
      <name val="Arial"/>
      <family val="2"/>
    </font>
    <font>
      <sz val="12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CCFF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dashDot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ashDot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Dot">
        <color indexed="64"/>
      </top>
      <bottom style="hair">
        <color indexed="64"/>
      </bottom>
      <diagonal/>
    </border>
  </borders>
  <cellStyleXfs count="1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right"/>
    </xf>
    <xf numFmtId="0" fontId="4" fillId="0" borderId="0">
      <alignment horizontal="left" vertical="center" wrapText="1"/>
    </xf>
    <xf numFmtId="0" fontId="4" fillId="0" borderId="0">
      <alignment horizontal="center" vertical="center" wrapText="1"/>
    </xf>
    <xf numFmtId="0" fontId="4" fillId="0" borderId="0">
      <alignment horizontal="left"/>
    </xf>
    <xf numFmtId="0" fontId="5" fillId="0" borderId="0">
      <alignment horizontal="left"/>
    </xf>
    <xf numFmtId="0" fontId="4" fillId="0" borderId="0">
      <alignment horizontal="left"/>
    </xf>
    <xf numFmtId="0" fontId="4" fillId="0" borderId="0">
      <alignment horizontal="center" vertical="center" wrapText="1"/>
    </xf>
    <xf numFmtId="0" fontId="4" fillId="0" borderId="0">
      <alignment horizontal="left" vertical="center" wrapText="1"/>
    </xf>
    <xf numFmtId="0" fontId="4" fillId="0" borderId="0">
      <alignment horizontal="right"/>
    </xf>
    <xf numFmtId="0" fontId="7" fillId="0" borderId="0"/>
    <xf numFmtId="0" fontId="7" fillId="0" borderId="0"/>
  </cellStyleXfs>
  <cellXfs count="196">
    <xf numFmtId="0" fontId="0" fillId="0" borderId="0" xfId="0"/>
    <xf numFmtId="11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2" borderId="1" xfId="0" applyFill="1" applyBorder="1"/>
    <xf numFmtId="0" fontId="0" fillId="2" borderId="0" xfId="0" applyFill="1"/>
    <xf numFmtId="0" fontId="0" fillId="0" borderId="0" xfId="0" applyNumberFormat="1"/>
    <xf numFmtId="0" fontId="1" fillId="0" borderId="0" xfId="0" applyFont="1" applyBorder="1" applyAlignment="1">
      <alignment horizontal="left"/>
    </xf>
    <xf numFmtId="0" fontId="1" fillId="0" borderId="0" xfId="0" applyNumberFormat="1" applyFont="1" applyBorder="1"/>
    <xf numFmtId="0" fontId="0" fillId="0" borderId="0" xfId="0" applyBorder="1" applyAlignment="1">
      <alignment horizontal="left" indent="2"/>
    </xf>
    <xf numFmtId="0" fontId="0" fillId="0" borderId="0" xfId="0" applyNumberFormat="1" applyBorder="1"/>
    <xf numFmtId="0" fontId="3" fillId="0" borderId="0" xfId="3"/>
    <xf numFmtId="1" fontId="4" fillId="0" borderId="2" xfId="4" applyNumberFormat="1" applyBorder="1">
      <alignment horizontal="right"/>
    </xf>
    <xf numFmtId="0" fontId="4" fillId="0" borderId="2" xfId="5" applyBorder="1">
      <alignment horizontal="left" vertical="center" wrapText="1"/>
    </xf>
    <xf numFmtId="0" fontId="4" fillId="0" borderId="2" xfId="6" applyBorder="1">
      <alignment horizontal="center" vertical="center" wrapText="1"/>
    </xf>
    <xf numFmtId="0" fontId="4" fillId="0" borderId="2" xfId="7" applyBorder="1">
      <alignment horizontal="left"/>
    </xf>
    <xf numFmtId="0" fontId="5" fillId="0" borderId="2" xfId="6" applyFont="1" applyBorder="1">
      <alignment horizontal="center" vertical="center" wrapText="1"/>
    </xf>
    <xf numFmtId="0" fontId="3" fillId="0" borderId="2" xfId="3" applyBorder="1"/>
    <xf numFmtId="1" fontId="3" fillId="0" borderId="2" xfId="3" applyNumberFormat="1" applyBorder="1"/>
    <xf numFmtId="0" fontId="5" fillId="0" borderId="2" xfId="7" applyFont="1" applyBorder="1">
      <alignment horizontal="left"/>
    </xf>
    <xf numFmtId="0" fontId="5" fillId="0" borderId="2" xfId="3" applyFont="1" applyBorder="1"/>
    <xf numFmtId="0" fontId="4" fillId="0" borderId="4" xfId="5" applyBorder="1">
      <alignment horizontal="left" vertical="center" wrapText="1"/>
    </xf>
    <xf numFmtId="0" fontId="3" fillId="0" borderId="4" xfId="3" applyBorder="1"/>
    <xf numFmtId="0" fontId="6" fillId="0" borderId="3" xfId="3" applyFont="1" applyBorder="1"/>
    <xf numFmtId="1" fontId="6" fillId="0" borderId="3" xfId="3" applyNumberFormat="1" applyFont="1" applyBorder="1"/>
    <xf numFmtId="0" fontId="3" fillId="0" borderId="2" xfId="3" applyBorder="1" applyAlignment="1">
      <alignment horizontal="right"/>
    </xf>
    <xf numFmtId="0" fontId="3" fillId="0" borderId="4" xfId="3" applyBorder="1" applyAlignment="1">
      <alignment horizontal="right"/>
    </xf>
    <xf numFmtId="0" fontId="6" fillId="0" borderId="5" xfId="3" applyFont="1" applyBorder="1"/>
    <xf numFmtId="0" fontId="1" fillId="0" borderId="0" xfId="0" applyFont="1"/>
    <xf numFmtId="3" fontId="3" fillId="0" borderId="0" xfId="3" applyNumberFormat="1"/>
    <xf numFmtId="0" fontId="8" fillId="0" borderId="0" xfId="13" applyNumberFormat="1" applyFont="1" applyFill="1" applyBorder="1" applyAlignment="1" applyProtection="1">
      <protection locked="0"/>
    </xf>
    <xf numFmtId="165" fontId="8" fillId="0" borderId="0" xfId="13" applyNumberFormat="1" applyFont="1" applyFill="1" applyBorder="1" applyAlignment="1" applyProtection="1">
      <alignment horizontal="left"/>
      <protection locked="0"/>
    </xf>
    <xf numFmtId="9" fontId="0" fillId="0" borderId="0" xfId="2" applyFont="1"/>
    <xf numFmtId="9" fontId="3" fillId="0" borderId="2" xfId="2" applyFont="1" applyBorder="1"/>
    <xf numFmtId="9" fontId="6" fillId="0" borderId="2" xfId="3" applyNumberFormat="1" applyFont="1" applyBorder="1"/>
    <xf numFmtId="0" fontId="5" fillId="0" borderId="2" xfId="3" applyFont="1" applyBorder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9" fillId="0" borderId="6" xfId="14" applyNumberFormat="1" applyFont="1" applyBorder="1" applyAlignment="1" applyProtection="1">
      <alignment vertical="center"/>
    </xf>
    <xf numFmtId="0" fontId="8" fillId="0" borderId="6" xfId="13" applyFont="1" applyBorder="1" applyAlignment="1" applyProtection="1">
      <alignment vertical="center"/>
    </xf>
    <xf numFmtId="0" fontId="9" fillId="0" borderId="6" xfId="13" applyFont="1" applyBorder="1" applyAlignment="1" applyProtection="1">
      <alignment horizontal="center" vertical="center"/>
    </xf>
    <xf numFmtId="17" fontId="9" fillId="0" borderId="6" xfId="13" quotePrefix="1" applyNumberFormat="1" applyFont="1" applyBorder="1" applyAlignment="1" applyProtection="1">
      <alignment horizontal="center" vertical="center"/>
    </xf>
    <xf numFmtId="0" fontId="9" fillId="0" borderId="6" xfId="13" quotePrefix="1" applyFont="1" applyBorder="1" applyAlignment="1" applyProtection="1">
      <alignment horizontal="center" vertical="center"/>
    </xf>
    <xf numFmtId="0" fontId="9" fillId="0" borderId="0" xfId="13" quotePrefix="1" applyFont="1" applyBorder="1" applyAlignment="1" applyProtection="1">
      <alignment horizontal="center" vertical="center"/>
    </xf>
    <xf numFmtId="0" fontId="0" fillId="0" borderId="0" xfId="0" applyBorder="1"/>
    <xf numFmtId="164" fontId="0" fillId="0" borderId="0" xfId="1" applyFont="1"/>
    <xf numFmtId="0" fontId="9" fillId="0" borderId="0" xfId="13" applyNumberFormat="1" applyFont="1" applyFill="1" applyBorder="1" applyAlignment="1" applyProtection="1">
      <protection locked="0"/>
    </xf>
    <xf numFmtId="9" fontId="8" fillId="0" borderId="0" xfId="2" applyFont="1" applyFill="1" applyBorder="1" applyAlignment="1" applyProtection="1">
      <protection locked="0"/>
    </xf>
    <xf numFmtId="9" fontId="9" fillId="0" borderId="0" xfId="2" applyFont="1" applyFill="1" applyBorder="1" applyAlignment="1" applyProtection="1">
      <protection locked="0"/>
    </xf>
    <xf numFmtId="0" fontId="8" fillId="0" borderId="0" xfId="13" applyNumberFormat="1" applyFont="1" applyFill="1" applyBorder="1" applyAlignment="1" applyProtection="1">
      <alignment wrapText="1"/>
      <protection locked="0"/>
    </xf>
    <xf numFmtId="0" fontId="9" fillId="0" borderId="0" xfId="13" applyNumberFormat="1" applyFont="1" applyFill="1" applyBorder="1" applyAlignment="1" applyProtection="1">
      <alignment wrapText="1"/>
      <protection locked="0"/>
    </xf>
    <xf numFmtId="0" fontId="0" fillId="0" borderId="2" xfId="0" applyBorder="1"/>
    <xf numFmtId="1" fontId="3" fillId="3" borderId="2" xfId="3" applyNumberFormat="1" applyFill="1" applyBorder="1"/>
    <xf numFmtId="1" fontId="3" fillId="0" borderId="2" xfId="3" applyNumberFormat="1" applyFill="1" applyBorder="1"/>
    <xf numFmtId="1" fontId="3" fillId="0" borderId="4" xfId="3" applyNumberFormat="1" applyFill="1" applyBorder="1"/>
    <xf numFmtId="1" fontId="3" fillId="0" borderId="0" xfId="3" applyNumberFormat="1"/>
    <xf numFmtId="9" fontId="3" fillId="0" borderId="0" xfId="2" applyFont="1"/>
    <xf numFmtId="0" fontId="3" fillId="0" borderId="0" xfId="3" applyAlignment="1">
      <alignment wrapText="1"/>
    </xf>
    <xf numFmtId="9" fontId="1" fillId="0" borderId="0" xfId="0" applyNumberFormat="1" applyFont="1"/>
    <xf numFmtId="1" fontId="3" fillId="3" borderId="0" xfId="3" applyNumberFormat="1" applyFill="1"/>
    <xf numFmtId="0" fontId="0" fillId="0" borderId="0" xfId="0" applyAlignment="1">
      <alignment wrapText="1"/>
    </xf>
    <xf numFmtId="0" fontId="10" fillId="0" borderId="0" xfId="0" applyFont="1" applyAlignment="1">
      <alignment horizontal="centerContinuous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3" fontId="11" fillId="0" borderId="2" xfId="0" applyNumberFormat="1" applyFon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16" fontId="0" fillId="0" borderId="0" xfId="0" quotePrefix="1" applyNumberFormat="1"/>
    <xf numFmtId="0" fontId="0" fillId="0" borderId="0" xfId="0" quotePrefix="1"/>
    <xf numFmtId="3" fontId="0" fillId="0" borderId="0" xfId="0" applyNumberFormat="1"/>
    <xf numFmtId="3" fontId="1" fillId="0" borderId="0" xfId="0" applyNumberFormat="1" applyFont="1"/>
    <xf numFmtId="0" fontId="12" fillId="0" borderId="0" xfId="0" applyFont="1"/>
    <xf numFmtId="0" fontId="4" fillId="0" borderId="0" xfId="5" applyBorder="1">
      <alignment horizontal="left" vertical="center" wrapText="1"/>
    </xf>
    <xf numFmtId="0" fontId="0" fillId="0" borderId="4" xfId="0" applyBorder="1"/>
    <xf numFmtId="0" fontId="1" fillId="0" borderId="7" xfId="0" applyFont="1" applyBorder="1"/>
    <xf numFmtId="0" fontId="0" fillId="0" borderId="2" xfId="0" applyBorder="1" applyAlignment="1">
      <alignment vertical="top" wrapText="1"/>
    </xf>
    <xf numFmtId="0" fontId="7" fillId="0" borderId="2" xfId="5" applyFont="1" applyBorder="1">
      <alignment horizontal="left" vertical="center" wrapText="1"/>
    </xf>
    <xf numFmtId="0" fontId="7" fillId="0" borderId="4" xfId="5" applyFont="1" applyBorder="1">
      <alignment horizontal="left" vertical="center" wrapText="1"/>
    </xf>
    <xf numFmtId="0" fontId="13" fillId="0" borderId="7" xfId="5" applyFont="1" applyBorder="1">
      <alignment horizontal="left" vertical="center" wrapText="1"/>
    </xf>
    <xf numFmtId="0" fontId="11" fillId="4" borderId="0" xfId="0" applyFont="1" applyFill="1" applyBorder="1" applyAlignment="1" applyProtection="1">
      <alignment vertical="top"/>
    </xf>
    <xf numFmtId="0" fontId="0" fillId="0" borderId="0" xfId="0" applyBorder="1" applyAlignment="1" applyProtection="1">
      <alignment vertical="top"/>
    </xf>
    <xf numFmtId="0" fontId="2" fillId="0" borderId="0" xfId="0" applyFont="1" applyFill="1" applyProtection="1"/>
    <xf numFmtId="0" fontId="0" fillId="0" borderId="8" xfId="0" applyBorder="1"/>
    <xf numFmtId="0" fontId="1" fillId="0" borderId="2" xfId="0" applyFont="1" applyBorder="1" applyAlignment="1">
      <alignment wrapText="1"/>
    </xf>
    <xf numFmtId="0" fontId="6" fillId="0" borderId="7" xfId="3" applyFont="1" applyBorder="1"/>
    <xf numFmtId="0" fontId="0" fillId="0" borderId="0" xfId="0" applyBorder="1" applyAlignment="1">
      <alignment vertical="top"/>
    </xf>
    <xf numFmtId="0" fontId="0" fillId="0" borderId="0" xfId="0" applyBorder="1" applyAlignment="1">
      <alignment horizontal="right" vertical="top"/>
    </xf>
    <xf numFmtId="0" fontId="0" fillId="0" borderId="0" xfId="0" applyAlignment="1">
      <alignment vertical="top"/>
    </xf>
    <xf numFmtId="0" fontId="11" fillId="0" borderId="0" xfId="0" applyFont="1" applyBorder="1" applyAlignment="1">
      <alignment vertical="top"/>
    </xf>
    <xf numFmtId="166" fontId="11" fillId="0" borderId="0" xfId="1" applyNumberFormat="1" applyFont="1" applyAlignment="1">
      <alignment vertical="top"/>
    </xf>
    <xf numFmtId="167" fontId="15" fillId="5" borderId="0" xfId="0" applyNumberFormat="1" applyFont="1" applyFill="1"/>
    <xf numFmtId="166" fontId="14" fillId="6" borderId="0" xfId="1" applyNumberFormat="1" applyFont="1" applyFill="1" applyAlignment="1">
      <alignment vertical="top"/>
    </xf>
    <xf numFmtId="166" fontId="16" fillId="0" borderId="0" xfId="1" applyNumberFormat="1" applyFont="1" applyBorder="1" applyAlignment="1">
      <alignment vertical="top"/>
    </xf>
    <xf numFmtId="1" fontId="0" fillId="0" borderId="0" xfId="0" applyNumberFormat="1" applyBorder="1" applyAlignment="1">
      <alignment vertical="top"/>
    </xf>
    <xf numFmtId="0" fontId="0" fillId="0" borderId="0" xfId="0" applyFill="1" applyBorder="1" applyAlignment="1" applyProtection="1">
      <alignment vertical="top"/>
    </xf>
    <xf numFmtId="0" fontId="19" fillId="0" borderId="0" xfId="0" applyFont="1" applyFill="1" applyProtection="1"/>
    <xf numFmtId="0" fontId="6" fillId="0" borderId="0" xfId="3" applyFont="1" applyBorder="1"/>
    <xf numFmtId="0" fontId="1" fillId="0" borderId="0" xfId="0" applyFont="1" applyBorder="1" applyAlignment="1">
      <alignment wrapText="1"/>
    </xf>
    <xf numFmtId="3" fontId="0" fillId="0" borderId="0" xfId="0" applyNumberFormat="1" applyBorder="1"/>
    <xf numFmtId="3" fontId="1" fillId="0" borderId="0" xfId="0" applyNumberFormat="1" applyFont="1" applyBorder="1"/>
    <xf numFmtId="0" fontId="1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6" xfId="0" applyFill="1" applyBorder="1"/>
    <xf numFmtId="0" fontId="0" fillId="0" borderId="17" xfId="0" applyFill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Fill="1" applyAlignment="1">
      <alignment vertical="top"/>
    </xf>
    <xf numFmtId="0" fontId="20" fillId="8" borderId="22" xfId="0" applyFont="1" applyFill="1" applyBorder="1" applyAlignment="1">
      <alignment vertical="top" wrapText="1"/>
    </xf>
    <xf numFmtId="0" fontId="20" fillId="9" borderId="22" xfId="0" applyFont="1" applyFill="1" applyBorder="1" applyAlignment="1">
      <alignment vertical="top"/>
    </xf>
    <xf numFmtId="0" fontId="20" fillId="9" borderId="24" xfId="0" applyFont="1" applyFill="1" applyBorder="1" applyAlignment="1">
      <alignment vertical="top"/>
    </xf>
    <xf numFmtId="0" fontId="20" fillId="10" borderId="22" xfId="0" applyFont="1" applyFill="1" applyBorder="1" applyAlignment="1">
      <alignment vertical="top"/>
    </xf>
    <xf numFmtId="0" fontId="20" fillId="10" borderId="22" xfId="0" applyFont="1" applyFill="1" applyBorder="1" applyAlignment="1">
      <alignment vertical="top" wrapText="1"/>
    </xf>
    <xf numFmtId="0" fontId="20" fillId="10" borderId="10" xfId="0" applyFont="1" applyFill="1" applyBorder="1" applyAlignment="1">
      <alignment vertical="top" wrapText="1"/>
    </xf>
    <xf numFmtId="0" fontId="20" fillId="10" borderId="13" xfId="0" applyFont="1" applyFill="1" applyBorder="1" applyAlignment="1">
      <alignment vertical="top" wrapText="1"/>
    </xf>
    <xf numFmtId="0" fontId="20" fillId="10" borderId="10" xfId="0" applyFont="1" applyFill="1" applyBorder="1" applyAlignment="1">
      <alignment horizontal="left" vertical="top" wrapText="1"/>
    </xf>
    <xf numFmtId="0" fontId="20" fillId="10" borderId="19" xfId="0" applyFont="1" applyFill="1" applyBorder="1" applyAlignment="1">
      <alignment vertical="top" wrapText="1"/>
    </xf>
    <xf numFmtId="0" fontId="20" fillId="10" borderId="25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20" fillId="6" borderId="21" xfId="0" applyFont="1" applyFill="1" applyBorder="1" applyAlignment="1">
      <alignment vertical="top"/>
    </xf>
    <xf numFmtId="0" fontId="20" fillId="6" borderId="21" xfId="0" applyFont="1" applyFill="1" applyBorder="1" applyAlignment="1">
      <alignment horizontal="left" vertical="top" wrapText="1"/>
    </xf>
    <xf numFmtId="0" fontId="20" fillId="6" borderId="19" xfId="0" applyFont="1" applyFill="1" applyBorder="1" applyAlignment="1">
      <alignment vertical="top" wrapText="1"/>
    </xf>
    <xf numFmtId="0" fontId="20" fillId="6" borderId="10" xfId="0" applyFont="1" applyFill="1" applyBorder="1" applyAlignment="1">
      <alignment vertical="top" wrapText="1"/>
    </xf>
    <xf numFmtId="0" fontId="20" fillId="6" borderId="13" xfId="0" applyFont="1" applyFill="1" applyBorder="1" applyAlignment="1">
      <alignment vertical="top" wrapText="1"/>
    </xf>
    <xf numFmtId="0" fontId="20" fillId="6" borderId="25" xfId="0" applyFont="1" applyFill="1" applyBorder="1" applyAlignment="1">
      <alignment vertical="top" wrapText="1"/>
    </xf>
    <xf numFmtId="0" fontId="0" fillId="0" borderId="0" xfId="0" applyFill="1" applyBorder="1"/>
    <xf numFmtId="0" fontId="20" fillId="11" borderId="21" xfId="0" applyFont="1" applyFill="1" applyBorder="1" applyAlignment="1">
      <alignment vertical="top" wrapText="1"/>
    </xf>
    <xf numFmtId="0" fontId="20" fillId="11" borderId="22" xfId="0" applyFont="1" applyFill="1" applyBorder="1" applyAlignment="1">
      <alignment vertical="top"/>
    </xf>
    <xf numFmtId="0" fontId="20" fillId="11" borderId="19" xfId="0" applyFont="1" applyFill="1" applyBorder="1" applyAlignment="1">
      <alignment vertical="top" wrapText="1"/>
    </xf>
    <xf numFmtId="0" fontId="20" fillId="11" borderId="10" xfId="0" applyFont="1" applyFill="1" applyBorder="1" applyAlignment="1">
      <alignment vertical="top"/>
    </xf>
    <xf numFmtId="0" fontId="20" fillId="11" borderId="13" xfId="0" applyFont="1" applyFill="1" applyBorder="1" applyAlignment="1">
      <alignment vertical="top" wrapText="1"/>
    </xf>
    <xf numFmtId="0" fontId="20" fillId="11" borderId="25" xfId="0" applyFont="1" applyFill="1" applyBorder="1" applyAlignment="1">
      <alignment vertical="top" wrapText="1"/>
    </xf>
    <xf numFmtId="0" fontId="20" fillId="11" borderId="10" xfId="0" applyFont="1" applyFill="1" applyBorder="1" applyAlignment="1">
      <alignment vertical="top" wrapText="1"/>
    </xf>
    <xf numFmtId="0" fontId="20" fillId="11" borderId="22" xfId="0" applyFont="1" applyFill="1" applyBorder="1" applyAlignment="1">
      <alignment vertical="top" wrapText="1"/>
    </xf>
    <xf numFmtId="0" fontId="20" fillId="11" borderId="26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20" fillId="12" borderId="27" xfId="0" applyFont="1" applyFill="1" applyBorder="1" applyAlignment="1">
      <alignment vertical="top"/>
    </xf>
    <xf numFmtId="0" fontId="20" fillId="12" borderId="22" xfId="0" applyFont="1" applyFill="1" applyBorder="1" applyAlignment="1">
      <alignment vertical="top" wrapText="1"/>
    </xf>
    <xf numFmtId="0" fontId="20" fillId="12" borderId="10" xfId="0" applyFont="1" applyFill="1" applyBorder="1" applyAlignment="1">
      <alignment vertical="top" wrapText="1"/>
    </xf>
    <xf numFmtId="0" fontId="20" fillId="12" borderId="13" xfId="0" applyFont="1" applyFill="1" applyBorder="1" applyAlignment="1">
      <alignment vertical="top" wrapText="1"/>
    </xf>
    <xf numFmtId="0" fontId="20" fillId="12" borderId="25" xfId="0" applyFont="1" applyFill="1" applyBorder="1" applyAlignment="1">
      <alignment vertical="top" wrapText="1"/>
    </xf>
    <xf numFmtId="0" fontId="20" fillId="9" borderId="22" xfId="0" applyFont="1" applyFill="1" applyBorder="1" applyAlignment="1">
      <alignment vertical="top" wrapText="1"/>
    </xf>
    <xf numFmtId="0" fontId="20" fillId="9" borderId="10" xfId="0" applyFont="1" applyFill="1" applyBorder="1" applyAlignment="1">
      <alignment vertical="top" wrapText="1"/>
    </xf>
    <xf numFmtId="0" fontId="20" fillId="9" borderId="25" xfId="0" applyFont="1" applyFill="1" applyBorder="1" applyAlignment="1">
      <alignment vertical="top" wrapText="1"/>
    </xf>
    <xf numFmtId="0" fontId="20" fillId="13" borderId="22" xfId="0" applyFont="1" applyFill="1" applyBorder="1" applyAlignment="1">
      <alignment vertical="top"/>
    </xf>
    <xf numFmtId="0" fontId="20" fillId="13" borderId="22" xfId="0" applyFont="1" applyFill="1" applyBorder="1" applyAlignment="1">
      <alignment vertical="top" wrapText="1"/>
    </xf>
    <xf numFmtId="0" fontId="20" fillId="13" borderId="10" xfId="0" applyFont="1" applyFill="1" applyBorder="1" applyAlignment="1">
      <alignment vertical="top" wrapText="1"/>
    </xf>
    <xf numFmtId="0" fontId="20" fillId="13" borderId="25" xfId="0" applyFont="1" applyFill="1" applyBorder="1" applyAlignment="1">
      <alignment vertical="top" wrapText="1"/>
    </xf>
    <xf numFmtId="0" fontId="22" fillId="0" borderId="0" xfId="0" applyFont="1" applyFill="1" applyBorder="1" applyAlignment="1">
      <alignment vertical="center"/>
    </xf>
    <xf numFmtId="0" fontId="20" fillId="14" borderId="21" xfId="0" applyFont="1" applyFill="1" applyBorder="1" applyAlignment="1">
      <alignment vertical="top"/>
    </xf>
    <xf numFmtId="0" fontId="20" fillId="14" borderId="21" xfId="0" applyFont="1" applyFill="1" applyBorder="1" applyAlignment="1">
      <alignment vertical="top" wrapText="1"/>
    </xf>
    <xf numFmtId="0" fontId="20" fillId="14" borderId="19" xfId="0" applyFont="1" applyFill="1" applyBorder="1" applyAlignment="1">
      <alignment vertical="top" wrapText="1"/>
    </xf>
    <xf numFmtId="0" fontId="20" fillId="14" borderId="25" xfId="0" applyFont="1" applyFill="1" applyBorder="1" applyAlignment="1">
      <alignment vertical="top" wrapText="1"/>
    </xf>
    <xf numFmtId="0" fontId="20" fillId="15" borderId="28" xfId="0" applyFont="1" applyFill="1" applyBorder="1" applyAlignment="1">
      <alignment vertical="top"/>
    </xf>
    <xf numFmtId="0" fontId="20" fillId="15" borderId="29" xfId="0" applyFont="1" applyFill="1" applyBorder="1" applyAlignment="1">
      <alignment vertical="top"/>
    </xf>
    <xf numFmtId="0" fontId="20" fillId="15" borderId="29" xfId="0" applyFont="1" applyFill="1" applyBorder="1" applyAlignment="1">
      <alignment vertical="top" wrapText="1"/>
    </xf>
    <xf numFmtId="0" fontId="20" fillId="15" borderId="30" xfId="0" applyFont="1" applyFill="1" applyBorder="1" applyAlignment="1">
      <alignment vertical="top"/>
    </xf>
    <xf numFmtId="0" fontId="20" fillId="8" borderId="27" xfId="0" applyFont="1" applyFill="1" applyBorder="1" applyAlignment="1">
      <alignment vertical="top" wrapText="1"/>
    </xf>
    <xf numFmtId="0" fontId="20" fillId="7" borderId="33" xfId="0" applyFont="1" applyFill="1" applyBorder="1" applyAlignment="1">
      <alignment vertical="top"/>
    </xf>
    <xf numFmtId="2" fontId="0" fillId="0" borderId="13" xfId="0" applyNumberFormat="1" applyBorder="1"/>
    <xf numFmtId="0" fontId="23" fillId="0" borderId="0" xfId="0" applyFont="1"/>
    <xf numFmtId="2" fontId="0" fillId="0" borderId="10" xfId="0" applyNumberFormat="1" applyBorder="1"/>
    <xf numFmtId="2" fontId="0" fillId="0" borderId="20" xfId="0" applyNumberFormat="1" applyBorder="1"/>
    <xf numFmtId="0" fontId="0" fillId="0" borderId="6" xfId="0" applyBorder="1"/>
    <xf numFmtId="2" fontId="1" fillId="0" borderId="17" xfId="0" applyNumberFormat="1" applyFont="1" applyBorder="1"/>
    <xf numFmtId="0" fontId="1" fillId="0" borderId="15" xfId="0" applyFont="1" applyBorder="1"/>
    <xf numFmtId="0" fontId="0" fillId="0" borderId="34" xfId="0" applyBorder="1"/>
    <xf numFmtId="0" fontId="0" fillId="0" borderId="35" xfId="0" applyBorder="1"/>
    <xf numFmtId="2" fontId="0" fillId="0" borderId="35" xfId="0" applyNumberFormat="1" applyBorder="1"/>
    <xf numFmtId="2" fontId="0" fillId="0" borderId="36" xfId="0" applyNumberFormat="1" applyBorder="1"/>
    <xf numFmtId="0" fontId="20" fillId="10" borderId="23" xfId="0" applyFont="1" applyFill="1" applyBorder="1" applyAlignment="1">
      <alignment vertical="top" wrapText="1"/>
    </xf>
    <xf numFmtId="0" fontId="20" fillId="10" borderId="23" xfId="0" applyFont="1" applyFill="1" applyBorder="1" applyAlignment="1"/>
    <xf numFmtId="0" fontId="20" fillId="7" borderId="31" xfId="0" applyFont="1" applyFill="1" applyBorder="1" applyAlignment="1">
      <alignment vertical="top" wrapText="1"/>
    </xf>
    <xf numFmtId="0" fontId="20" fillId="7" borderId="31" xfId="0" applyFont="1" applyFill="1" applyBorder="1" applyAlignment="1">
      <alignment vertical="top"/>
    </xf>
    <xf numFmtId="0" fontId="20" fillId="8" borderId="32" xfId="0" applyFont="1" applyFill="1" applyBorder="1" applyAlignment="1">
      <alignment vertical="top" wrapText="1"/>
    </xf>
    <xf numFmtId="0" fontId="20" fillId="8" borderId="32" xfId="0" applyFont="1" applyFill="1" applyBorder="1" applyAlignment="1"/>
    <xf numFmtId="0" fontId="20" fillId="8" borderId="23" xfId="0" applyFont="1" applyFill="1" applyBorder="1" applyAlignment="1">
      <alignment vertical="top" wrapText="1"/>
    </xf>
    <xf numFmtId="0" fontId="20" fillId="8" borderId="23" xfId="0" applyFont="1" applyFill="1" applyBorder="1" applyAlignment="1"/>
    <xf numFmtId="0" fontId="20" fillId="9" borderId="23" xfId="0" applyFont="1" applyFill="1" applyBorder="1" applyAlignment="1">
      <alignment vertical="top" wrapText="1"/>
    </xf>
    <xf numFmtId="0" fontId="20" fillId="9" borderId="23" xfId="0" applyFont="1" applyFill="1" applyBorder="1" applyAlignment="1"/>
    <xf numFmtId="0" fontId="20" fillId="9" borderId="0" xfId="0" applyFont="1" applyFill="1" applyAlignment="1">
      <alignment vertical="top" wrapText="1"/>
    </xf>
    <xf numFmtId="0" fontId="20" fillId="9" borderId="0" xfId="0" applyFont="1" applyFill="1" applyAlignment="1"/>
    <xf numFmtId="0" fontId="0" fillId="0" borderId="0" xfId="0" applyAlignment="1"/>
  </cellXfs>
  <cellStyles count="15">
    <cellStyle name="Comma" xfId="1" builtinId="3"/>
    <cellStyle name="Normal" xfId="0" builtinId="0"/>
    <cellStyle name="Normal 2" xfId="3" xr:uid="{00000000-0005-0000-0000-000002000000}"/>
    <cellStyle name="Normal_Draft database layout (2)" xfId="13" xr:uid="{00000000-0005-0000-0000-000003000000}"/>
    <cellStyle name="Normal_Link to db" xfId="14" xr:uid="{00000000-0005-0000-0000-000004000000}"/>
    <cellStyle name="Percent" xfId="2" builtinId="5"/>
    <cellStyle name="Style1" xfId="8" xr:uid="{00000000-0005-0000-0000-000006000000}"/>
    <cellStyle name="Style2" xfId="9" xr:uid="{00000000-0005-0000-0000-000007000000}"/>
    <cellStyle name="Style2 2" xfId="7" xr:uid="{00000000-0005-0000-0000-000008000000}"/>
    <cellStyle name="Style3" xfId="10" xr:uid="{00000000-0005-0000-0000-000009000000}"/>
    <cellStyle name="Style3 2" xfId="6" xr:uid="{00000000-0005-0000-0000-00000A000000}"/>
    <cellStyle name="Style4" xfId="11" xr:uid="{00000000-0005-0000-0000-00000B000000}"/>
    <cellStyle name="Style4 2" xfId="5" xr:uid="{00000000-0005-0000-0000-00000C000000}"/>
    <cellStyle name="Style5" xfId="12" xr:uid="{00000000-0005-0000-0000-00000D000000}"/>
    <cellStyle name="Style5 2" xfId="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'Children Demographics'!$B$16</c:f>
              <c:strCache>
                <c:ptCount val="1"/>
                <c:pt idx="0">
                  <c:v>Chidren demographics 0-19 (2015)</c:v>
                </c:pt>
              </c:strCache>
            </c:strRef>
          </c:tx>
          <c:invertIfNegative val="0"/>
          <c:cat>
            <c:strRef>
              <c:f>'Children Demographics'!$A$17:$A$25</c:f>
              <c:strCache>
                <c:ptCount val="9"/>
                <c:pt idx="0">
                  <c:v>Eastern Cape</c:v>
                </c:pt>
                <c:pt idx="1">
                  <c:v>Free State</c:v>
                </c:pt>
                <c:pt idx="2">
                  <c:v>Gauteng</c:v>
                </c:pt>
                <c:pt idx="3">
                  <c:v>KwaZulu-Natal</c:v>
                </c:pt>
                <c:pt idx="4">
                  <c:v>Limpopo</c:v>
                </c:pt>
                <c:pt idx="5">
                  <c:v>Mpumalanga</c:v>
                </c:pt>
                <c:pt idx="6">
                  <c:v>North West</c:v>
                </c:pt>
                <c:pt idx="7">
                  <c:v>Northern Cape</c:v>
                </c:pt>
                <c:pt idx="8">
                  <c:v>Western Cape</c:v>
                </c:pt>
              </c:strCache>
            </c:strRef>
          </c:cat>
          <c:val>
            <c:numRef>
              <c:f>'Children Demographics'!$B$17:$B$25</c:f>
            </c:numRef>
          </c:val>
          <c:extLst>
            <c:ext xmlns:c16="http://schemas.microsoft.com/office/drawing/2014/chart" uri="{C3380CC4-5D6E-409C-BE32-E72D297353CC}">
              <c16:uniqueId val="{00000000-C677-4315-B7B6-C552D9C21C8E}"/>
            </c:ext>
          </c:extLst>
        </c:ser>
        <c:ser>
          <c:idx val="1"/>
          <c:order val="1"/>
          <c:tx>
            <c:strRef>
              <c:f>'Children Demographics'!$C$16</c:f>
              <c:strCache>
                <c:ptCount val="1"/>
                <c:pt idx="0">
                  <c:v>Cildren in foster care</c:v>
                </c:pt>
              </c:strCache>
            </c:strRef>
          </c:tx>
          <c:invertIfNegative val="0"/>
          <c:cat>
            <c:strRef>
              <c:f>'Children Demographics'!$A$17:$A$25</c:f>
              <c:strCache>
                <c:ptCount val="9"/>
                <c:pt idx="0">
                  <c:v>Eastern Cape</c:v>
                </c:pt>
                <c:pt idx="1">
                  <c:v>Free State</c:v>
                </c:pt>
                <c:pt idx="2">
                  <c:v>Gauteng</c:v>
                </c:pt>
                <c:pt idx="3">
                  <c:v>KwaZulu-Natal</c:v>
                </c:pt>
                <c:pt idx="4">
                  <c:v>Limpopo</c:v>
                </c:pt>
                <c:pt idx="5">
                  <c:v>Mpumalanga</c:v>
                </c:pt>
                <c:pt idx="6">
                  <c:v>North West</c:v>
                </c:pt>
                <c:pt idx="7">
                  <c:v>Northern Cape</c:v>
                </c:pt>
                <c:pt idx="8">
                  <c:v>Western Cape</c:v>
                </c:pt>
              </c:strCache>
            </c:strRef>
          </c:cat>
          <c:val>
            <c:numRef>
              <c:f>'Children Demographics'!$C$17:$C$25</c:f>
            </c:numRef>
          </c:val>
          <c:extLst>
            <c:ext xmlns:c16="http://schemas.microsoft.com/office/drawing/2014/chart" uri="{C3380CC4-5D6E-409C-BE32-E72D297353CC}">
              <c16:uniqueId val="{00000001-C677-4315-B7B6-C552D9C21C8E}"/>
            </c:ext>
          </c:extLst>
        </c:ser>
        <c:ser>
          <c:idx val="2"/>
          <c:order val="2"/>
          <c:tx>
            <c:strRef>
              <c:f>'Children Demographics'!$D$16</c:f>
              <c:strCache>
                <c:ptCount val="1"/>
                <c:pt idx="0">
                  <c:v>Children receiving FC grant (2016)</c:v>
                </c:pt>
              </c:strCache>
            </c:strRef>
          </c:tx>
          <c:invertIfNegative val="0"/>
          <c:cat>
            <c:strRef>
              <c:f>'Children Demographics'!$A$17:$A$25</c:f>
              <c:strCache>
                <c:ptCount val="9"/>
                <c:pt idx="0">
                  <c:v>Eastern Cape</c:v>
                </c:pt>
                <c:pt idx="1">
                  <c:v>Free State</c:v>
                </c:pt>
                <c:pt idx="2">
                  <c:v>Gauteng</c:v>
                </c:pt>
                <c:pt idx="3">
                  <c:v>KwaZulu-Natal</c:v>
                </c:pt>
                <c:pt idx="4">
                  <c:v>Limpopo</c:v>
                </c:pt>
                <c:pt idx="5">
                  <c:v>Mpumalanga</c:v>
                </c:pt>
                <c:pt idx="6">
                  <c:v>North West</c:v>
                </c:pt>
                <c:pt idx="7">
                  <c:v>Northern Cape</c:v>
                </c:pt>
                <c:pt idx="8">
                  <c:v>Western Cape</c:v>
                </c:pt>
              </c:strCache>
            </c:strRef>
          </c:cat>
          <c:val>
            <c:numRef>
              <c:f>'Children Demographics'!$D$17:$D$25</c:f>
              <c:numCache>
                <c:formatCode>General</c:formatCode>
                <c:ptCount val="9"/>
                <c:pt idx="0">
                  <c:v>106317</c:v>
                </c:pt>
                <c:pt idx="1">
                  <c:v>33506</c:v>
                </c:pt>
                <c:pt idx="2">
                  <c:v>49506</c:v>
                </c:pt>
                <c:pt idx="3">
                  <c:v>97072</c:v>
                </c:pt>
                <c:pt idx="4">
                  <c:v>47083</c:v>
                </c:pt>
                <c:pt idx="5">
                  <c:v>30942</c:v>
                </c:pt>
                <c:pt idx="6">
                  <c:v>34479</c:v>
                </c:pt>
                <c:pt idx="7">
                  <c:v>13367</c:v>
                </c:pt>
                <c:pt idx="8">
                  <c:v>29136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77-4315-B7B6-C552D9C21C8E}"/>
            </c:ext>
          </c:extLst>
        </c:ser>
        <c:ser>
          <c:idx val="3"/>
          <c:order val="3"/>
          <c:tx>
            <c:strRef>
              <c:f>'Children Demographics'!$F$16</c:f>
              <c:strCache>
                <c:ptCount val="1"/>
                <c:pt idx="0">
                  <c:v>Children receiving FC grant (2013)</c:v>
                </c:pt>
              </c:strCache>
            </c:strRef>
          </c:tx>
          <c:invertIfNegative val="0"/>
          <c:cat>
            <c:strRef>
              <c:f>'Children Demographics'!$A$17:$A$25</c:f>
              <c:strCache>
                <c:ptCount val="9"/>
                <c:pt idx="0">
                  <c:v>Eastern Cape</c:v>
                </c:pt>
                <c:pt idx="1">
                  <c:v>Free State</c:v>
                </c:pt>
                <c:pt idx="2">
                  <c:v>Gauteng</c:v>
                </c:pt>
                <c:pt idx="3">
                  <c:v>KwaZulu-Natal</c:v>
                </c:pt>
                <c:pt idx="4">
                  <c:v>Limpopo</c:v>
                </c:pt>
                <c:pt idx="5">
                  <c:v>Mpumalanga</c:v>
                </c:pt>
                <c:pt idx="6">
                  <c:v>North West</c:v>
                </c:pt>
                <c:pt idx="7">
                  <c:v>Northern Cape</c:v>
                </c:pt>
                <c:pt idx="8">
                  <c:v>Western Cape</c:v>
                </c:pt>
              </c:strCache>
            </c:strRef>
          </c:cat>
          <c:val>
            <c:numRef>
              <c:f>'Children Demographics'!$F$17:$F$25</c:f>
              <c:numCache>
                <c:formatCode>General</c:formatCode>
                <c:ptCount val="9"/>
                <c:pt idx="0">
                  <c:v>117231</c:v>
                </c:pt>
                <c:pt idx="1">
                  <c:v>41317</c:v>
                </c:pt>
                <c:pt idx="2">
                  <c:v>58722</c:v>
                </c:pt>
                <c:pt idx="3">
                  <c:v>135442</c:v>
                </c:pt>
                <c:pt idx="4">
                  <c:v>58953</c:v>
                </c:pt>
                <c:pt idx="5">
                  <c:v>35359</c:v>
                </c:pt>
                <c:pt idx="6">
                  <c:v>42215</c:v>
                </c:pt>
                <c:pt idx="7">
                  <c:v>14342</c:v>
                </c:pt>
                <c:pt idx="8">
                  <c:v>28578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77-4315-B7B6-C552D9C21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318848"/>
        <c:axId val="104320384"/>
      </c:barChart>
      <c:catAx>
        <c:axId val="104318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4320384"/>
        <c:crosses val="autoZero"/>
        <c:auto val="1"/>
        <c:lblAlgn val="ctr"/>
        <c:lblOffset val="100"/>
        <c:noMultiLvlLbl val="0"/>
      </c:catAx>
      <c:valAx>
        <c:axId val="1043203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43188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[3. Foster Care - Cost Model (1).xlsx]NW Exp 201516!PivotTable1</c:name>
    <c:fmtId val="1"/>
  </c:pivotSource>
  <c:chart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'NW Exp 201516'!$B$3</c:f>
              <c:strCache>
                <c:ptCount val="1"/>
                <c:pt idx="0">
                  <c:v>Sum of Total_Expenditure</c:v>
                </c:pt>
              </c:strCache>
            </c:strRef>
          </c:tx>
          <c:invertIfNegative val="0"/>
          <c:cat>
            <c:multiLvlStrRef>
              <c:f>'NW Exp 201516'!$A$4:$A$15</c:f>
              <c:multiLvlStrCache>
                <c:ptCount val="4"/>
                <c:lvl>
                  <c:pt idx="0">
                    <c:v>MACHINERY AND EQUIPMENT</c:v>
                  </c:pt>
                  <c:pt idx="1">
                    <c:v>COMPENSATION OF EMPLOYEES</c:v>
                  </c:pt>
                  <c:pt idx="2">
                    <c:v>GOODS AND SERVICES</c:v>
                  </c:pt>
                  <c:pt idx="3">
                    <c:v>NON PROFIT INSTITUTIONS (NPI)</c:v>
                  </c:pt>
                </c:lvl>
                <c:lvl>
                  <c:pt idx="0">
                    <c:v>PAYMENTS</c:v>
                  </c:pt>
                  <c:pt idx="1">
                    <c:v>PAYMENTS</c:v>
                  </c:pt>
                  <c:pt idx="3">
                    <c:v>PAYMENTS</c:v>
                  </c:pt>
                </c:lvl>
                <c:lvl>
                  <c:pt idx="0">
                    <c:v>CAPITAL</c:v>
                  </c:pt>
                  <c:pt idx="1">
                    <c:v>CURRENT</c:v>
                  </c:pt>
                  <c:pt idx="3">
                    <c:v>TR CUR</c:v>
                  </c:pt>
                </c:lvl>
                <c:lvl>
                  <c:pt idx="0">
                    <c:v>Vote 12: Social Development</c:v>
                  </c:pt>
                </c:lvl>
              </c:multiLvlStrCache>
            </c:multiLvlStrRef>
          </c:cat>
          <c:val>
            <c:numRef>
              <c:f>'NW Exp 201516'!$B$4:$B$15</c:f>
              <c:numCache>
                <c:formatCode>General</c:formatCode>
                <c:ptCount val="4"/>
                <c:pt idx="0">
                  <c:v>2772999.58</c:v>
                </c:pt>
                <c:pt idx="1">
                  <c:v>19767.12</c:v>
                </c:pt>
                <c:pt idx="2">
                  <c:v>850349.38</c:v>
                </c:pt>
                <c:pt idx="3">
                  <c:v>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C2-40A0-B02D-0955FC2D832D}"/>
            </c:ext>
          </c:extLst>
        </c:ser>
        <c:ser>
          <c:idx val="1"/>
          <c:order val="1"/>
          <c:tx>
            <c:strRef>
              <c:f>'NW Exp 201516'!$C$3</c:f>
              <c:strCache>
                <c:ptCount val="1"/>
                <c:pt idx="0">
                  <c:v>Sum of Available_Budget</c:v>
                </c:pt>
              </c:strCache>
            </c:strRef>
          </c:tx>
          <c:invertIfNegative val="0"/>
          <c:cat>
            <c:multiLvlStrRef>
              <c:f>'NW Exp 201516'!$A$4:$A$15</c:f>
              <c:multiLvlStrCache>
                <c:ptCount val="4"/>
                <c:lvl>
                  <c:pt idx="0">
                    <c:v>MACHINERY AND EQUIPMENT</c:v>
                  </c:pt>
                  <c:pt idx="1">
                    <c:v>COMPENSATION OF EMPLOYEES</c:v>
                  </c:pt>
                  <c:pt idx="2">
                    <c:v>GOODS AND SERVICES</c:v>
                  </c:pt>
                  <c:pt idx="3">
                    <c:v>NON PROFIT INSTITUTIONS (NPI)</c:v>
                  </c:pt>
                </c:lvl>
                <c:lvl>
                  <c:pt idx="0">
                    <c:v>PAYMENTS</c:v>
                  </c:pt>
                  <c:pt idx="1">
                    <c:v>PAYMENTS</c:v>
                  </c:pt>
                  <c:pt idx="3">
                    <c:v>PAYMENTS</c:v>
                  </c:pt>
                </c:lvl>
                <c:lvl>
                  <c:pt idx="0">
                    <c:v>CAPITAL</c:v>
                  </c:pt>
                  <c:pt idx="1">
                    <c:v>CURRENT</c:v>
                  </c:pt>
                  <c:pt idx="3">
                    <c:v>TR CUR</c:v>
                  </c:pt>
                </c:lvl>
                <c:lvl>
                  <c:pt idx="0">
                    <c:v>Vote 12: Social Development</c:v>
                  </c:pt>
                </c:lvl>
              </c:multiLvlStrCache>
            </c:multiLvlStrRef>
          </c:cat>
          <c:val>
            <c:numRef>
              <c:f>'NW Exp 201516'!$C$4:$C$15</c:f>
              <c:numCache>
                <c:formatCode>General</c:formatCode>
                <c:ptCount val="4"/>
                <c:pt idx="0">
                  <c:v>0.42</c:v>
                </c:pt>
                <c:pt idx="1">
                  <c:v>5900732.8799999999</c:v>
                </c:pt>
                <c:pt idx="2">
                  <c:v>545530.62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C2-40A0-B02D-0955FC2D8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642560"/>
        <c:axId val="94644096"/>
      </c:barChart>
      <c:catAx>
        <c:axId val="94642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4644096"/>
        <c:crosses val="autoZero"/>
        <c:auto val="1"/>
        <c:lblAlgn val="ctr"/>
        <c:lblOffset val="100"/>
        <c:noMultiLvlLbl val="0"/>
      </c:catAx>
      <c:valAx>
        <c:axId val="94644096"/>
        <c:scaling>
          <c:orientation val="minMax"/>
          <c:min val="500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46425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4"/>
          <c:order val="4"/>
          <c:tx>
            <c:strRef>
              <c:f>'Children Demographics'!$G$16</c:f>
              <c:strCache>
                <c:ptCount val="1"/>
                <c:pt idx="0">
                  <c:v>% of children on foster care prog to Prov Demographics 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'Children Demographics'!$A$17:$A$26</c:f>
              <c:strCache>
                <c:ptCount val="10"/>
                <c:pt idx="0">
                  <c:v>Eastern Cape</c:v>
                </c:pt>
                <c:pt idx="1">
                  <c:v>Free State</c:v>
                </c:pt>
                <c:pt idx="2">
                  <c:v>Gauteng</c:v>
                </c:pt>
                <c:pt idx="3">
                  <c:v>KwaZulu-Natal</c:v>
                </c:pt>
                <c:pt idx="4">
                  <c:v>Limpopo</c:v>
                </c:pt>
                <c:pt idx="5">
                  <c:v>Mpumalanga</c:v>
                </c:pt>
                <c:pt idx="6">
                  <c:v>North West</c:v>
                </c:pt>
                <c:pt idx="7">
                  <c:v>Northern Cape</c:v>
                </c:pt>
                <c:pt idx="8">
                  <c:v>Western Cape</c:v>
                </c:pt>
                <c:pt idx="9">
                  <c:v>Total</c:v>
                </c:pt>
              </c:strCache>
            </c:strRef>
          </c:cat>
          <c:val>
            <c:numRef>
              <c:f>'Children Demographics'!$G$17:$G$26</c:f>
              <c:numCache>
                <c:formatCode>0%</c:formatCode>
                <c:ptCount val="10"/>
                <c:pt idx="0">
                  <c:v>3.4286538026172278E-2</c:v>
                </c:pt>
                <c:pt idx="1">
                  <c:v>3.1200733784343761E-2</c:v>
                </c:pt>
                <c:pt idx="2">
                  <c:v>1.1476229928883816E-2</c:v>
                </c:pt>
                <c:pt idx="3">
                  <c:v>1.9889280437583839E-2</c:v>
                </c:pt>
                <c:pt idx="4">
                  <c:v>1.8670534832326835E-2</c:v>
                </c:pt>
                <c:pt idx="5">
                  <c:v>1.7281688960875757E-2</c:v>
                </c:pt>
                <c:pt idx="6">
                  <c:v>2.3757222804839228E-2</c:v>
                </c:pt>
                <c:pt idx="7">
                  <c:v>2.9665615449999887E-2</c:v>
                </c:pt>
                <c:pt idx="8">
                  <c:v>1.3531707974075373E-2</c:v>
                </c:pt>
                <c:pt idx="9">
                  <c:v>2.0307300848405617E-2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C7-431E-BB2A-0E63DE39E16D}"/>
            </c:ext>
          </c:extLst>
        </c:ser>
        <c:ser>
          <c:idx val="3"/>
          <c:order val="3"/>
          <c:tx>
            <c:strRef>
              <c:f>'Children Demographics'!$F$16</c:f>
              <c:strCache>
                <c:ptCount val="1"/>
                <c:pt idx="0">
                  <c:v>Children receiving FC grant (2013)</c:v>
                </c:pt>
              </c:strCache>
            </c:strRef>
          </c:tx>
          <c:cat>
            <c:strRef>
              <c:f>'Children Demographics'!$A$17:$A$26</c:f>
              <c:strCache>
                <c:ptCount val="10"/>
                <c:pt idx="0">
                  <c:v>Eastern Cape</c:v>
                </c:pt>
                <c:pt idx="1">
                  <c:v>Free State</c:v>
                </c:pt>
                <c:pt idx="2">
                  <c:v>Gauteng</c:v>
                </c:pt>
                <c:pt idx="3">
                  <c:v>KwaZulu-Natal</c:v>
                </c:pt>
                <c:pt idx="4">
                  <c:v>Limpopo</c:v>
                </c:pt>
                <c:pt idx="5">
                  <c:v>Mpumalanga</c:v>
                </c:pt>
                <c:pt idx="6">
                  <c:v>North West</c:v>
                </c:pt>
                <c:pt idx="7">
                  <c:v>Northern Cape</c:v>
                </c:pt>
                <c:pt idx="8">
                  <c:v>Western Cape</c:v>
                </c:pt>
                <c:pt idx="9">
                  <c:v>Total</c:v>
                </c:pt>
              </c:strCache>
            </c:strRef>
          </c:cat>
          <c:val>
            <c:numRef>
              <c:f>'Children Demographics'!$F$17:$F$26</c:f>
              <c:numCache>
                <c:formatCode>General</c:formatCode>
                <c:ptCount val="10"/>
                <c:pt idx="0">
                  <c:v>117231</c:v>
                </c:pt>
                <c:pt idx="1">
                  <c:v>41317</c:v>
                </c:pt>
                <c:pt idx="2">
                  <c:v>58722</c:v>
                </c:pt>
                <c:pt idx="3">
                  <c:v>135442</c:v>
                </c:pt>
                <c:pt idx="4">
                  <c:v>58953</c:v>
                </c:pt>
                <c:pt idx="5">
                  <c:v>35359</c:v>
                </c:pt>
                <c:pt idx="6">
                  <c:v>42215</c:v>
                </c:pt>
                <c:pt idx="7">
                  <c:v>14342</c:v>
                </c:pt>
                <c:pt idx="8">
                  <c:v>28578</c:v>
                </c:pt>
                <c:pt idx="9">
                  <c:v>532159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C7-431E-BB2A-0E63DE39E16D}"/>
            </c:ext>
          </c:extLst>
        </c:ser>
        <c:ser>
          <c:idx val="2"/>
          <c:order val="2"/>
          <c:tx>
            <c:strRef>
              <c:f>'Children Demographics'!$D$16</c:f>
              <c:strCache>
                <c:ptCount val="1"/>
                <c:pt idx="0">
                  <c:v>Children receiving FC grant (2016)</c:v>
                </c:pt>
              </c:strCache>
            </c:strRef>
          </c:tx>
          <c:cat>
            <c:strRef>
              <c:f>'Children Demographics'!$A$17:$A$26</c:f>
              <c:strCache>
                <c:ptCount val="10"/>
                <c:pt idx="0">
                  <c:v>Eastern Cape</c:v>
                </c:pt>
                <c:pt idx="1">
                  <c:v>Free State</c:v>
                </c:pt>
                <c:pt idx="2">
                  <c:v>Gauteng</c:v>
                </c:pt>
                <c:pt idx="3">
                  <c:v>KwaZulu-Natal</c:v>
                </c:pt>
                <c:pt idx="4">
                  <c:v>Limpopo</c:v>
                </c:pt>
                <c:pt idx="5">
                  <c:v>Mpumalanga</c:v>
                </c:pt>
                <c:pt idx="6">
                  <c:v>North West</c:v>
                </c:pt>
                <c:pt idx="7">
                  <c:v>Northern Cape</c:v>
                </c:pt>
                <c:pt idx="8">
                  <c:v>Western Cape</c:v>
                </c:pt>
                <c:pt idx="9">
                  <c:v>Total</c:v>
                </c:pt>
              </c:strCache>
            </c:strRef>
          </c:cat>
          <c:val>
            <c:numRef>
              <c:f>'Children Demographics'!$D$17:$D$26</c:f>
              <c:numCache>
                <c:formatCode>General</c:formatCode>
                <c:ptCount val="10"/>
                <c:pt idx="0">
                  <c:v>106317</c:v>
                </c:pt>
                <c:pt idx="1">
                  <c:v>33506</c:v>
                </c:pt>
                <c:pt idx="2">
                  <c:v>49506</c:v>
                </c:pt>
                <c:pt idx="3">
                  <c:v>97072</c:v>
                </c:pt>
                <c:pt idx="4">
                  <c:v>47083</c:v>
                </c:pt>
                <c:pt idx="5">
                  <c:v>30942</c:v>
                </c:pt>
                <c:pt idx="6">
                  <c:v>34479</c:v>
                </c:pt>
                <c:pt idx="7">
                  <c:v>13367</c:v>
                </c:pt>
                <c:pt idx="8">
                  <c:v>29136</c:v>
                </c:pt>
                <c:pt idx="9">
                  <c:v>441408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C7-431E-BB2A-0E63DE39E16D}"/>
            </c:ext>
          </c:extLst>
        </c:ser>
        <c:ser>
          <c:idx val="1"/>
          <c:order val="1"/>
          <c:tx>
            <c:strRef>
              <c:f>'Children Demographics'!$C$16</c:f>
              <c:strCache>
                <c:ptCount val="1"/>
                <c:pt idx="0">
                  <c:v>Cildren in foster care</c:v>
                </c:pt>
              </c:strCache>
            </c:strRef>
          </c:tx>
          <c:cat>
            <c:strRef>
              <c:f>'Children Demographics'!$A$17:$A$26</c:f>
              <c:strCache>
                <c:ptCount val="10"/>
                <c:pt idx="0">
                  <c:v>Eastern Cape</c:v>
                </c:pt>
                <c:pt idx="1">
                  <c:v>Free State</c:v>
                </c:pt>
                <c:pt idx="2">
                  <c:v>Gauteng</c:v>
                </c:pt>
                <c:pt idx="3">
                  <c:v>KwaZulu-Natal</c:v>
                </c:pt>
                <c:pt idx="4">
                  <c:v>Limpopo</c:v>
                </c:pt>
                <c:pt idx="5">
                  <c:v>Mpumalanga</c:v>
                </c:pt>
                <c:pt idx="6">
                  <c:v>North West</c:v>
                </c:pt>
                <c:pt idx="7">
                  <c:v>Northern Cape</c:v>
                </c:pt>
                <c:pt idx="8">
                  <c:v>Western Cape</c:v>
                </c:pt>
                <c:pt idx="9">
                  <c:v>Total</c:v>
                </c:pt>
              </c:strCache>
            </c:strRef>
          </c:cat>
          <c:val>
            <c:numRef>
              <c:f>'Children Demographics'!$C$17:$C$26</c:f>
            </c:numRef>
          </c:val>
          <c:extLst>
            <c:ext xmlns:c16="http://schemas.microsoft.com/office/drawing/2014/chart" uri="{C3380CC4-5D6E-409C-BE32-E72D297353CC}">
              <c16:uniqueId val="{00000003-65C7-431E-BB2A-0E63DE39E16D}"/>
            </c:ext>
          </c:extLst>
        </c:ser>
        <c:ser>
          <c:idx val="0"/>
          <c:order val="0"/>
          <c:tx>
            <c:strRef>
              <c:f>'Children Demographics'!$B$16</c:f>
              <c:strCache>
                <c:ptCount val="1"/>
                <c:pt idx="0">
                  <c:v>Chidren demographics 0-19 (2015)</c:v>
                </c:pt>
              </c:strCache>
            </c:strRef>
          </c:tx>
          <c:cat>
            <c:strRef>
              <c:f>'Children Demographics'!$A$17:$A$26</c:f>
              <c:strCache>
                <c:ptCount val="10"/>
                <c:pt idx="0">
                  <c:v>Eastern Cape</c:v>
                </c:pt>
                <c:pt idx="1">
                  <c:v>Free State</c:v>
                </c:pt>
                <c:pt idx="2">
                  <c:v>Gauteng</c:v>
                </c:pt>
                <c:pt idx="3">
                  <c:v>KwaZulu-Natal</c:v>
                </c:pt>
                <c:pt idx="4">
                  <c:v>Limpopo</c:v>
                </c:pt>
                <c:pt idx="5">
                  <c:v>Mpumalanga</c:v>
                </c:pt>
                <c:pt idx="6">
                  <c:v>North West</c:v>
                </c:pt>
                <c:pt idx="7">
                  <c:v>Northern Cape</c:v>
                </c:pt>
                <c:pt idx="8">
                  <c:v>Western Cape</c:v>
                </c:pt>
                <c:pt idx="9">
                  <c:v>Total</c:v>
                </c:pt>
              </c:strCache>
            </c:strRef>
          </c:cat>
          <c:val>
            <c:numRef>
              <c:f>'Children Demographics'!$B$17:$B$26</c:f>
            </c:numRef>
          </c:val>
          <c:extLst>
            <c:ext xmlns:c16="http://schemas.microsoft.com/office/drawing/2014/chart" uri="{C3380CC4-5D6E-409C-BE32-E72D297353CC}">
              <c16:uniqueId val="{00000004-65C7-431E-BB2A-0E63DE39E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children in foster care per province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20248974929776"/>
          <c:y val="0.19480351414406533"/>
          <c:w val="0.88826242584765058"/>
          <c:h val="0.4379596821230679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'Children in FC by Prov 2012-16 '!$B$2</c:f>
              <c:strCache>
                <c:ptCount val="1"/>
                <c:pt idx="0">
                  <c:v>2012/13</c:v>
                </c:pt>
              </c:strCache>
            </c:strRef>
          </c:tx>
          <c:invertIfNegative val="0"/>
          <c:cat>
            <c:strRef>
              <c:f>'Children in FC by Prov 2012-16 '!$A$3:$A$12</c:f>
              <c:strCache>
                <c:ptCount val="10"/>
                <c:pt idx="0">
                  <c:v>Estern Cape</c:v>
                </c:pt>
                <c:pt idx="1">
                  <c:v>Free State</c:v>
                </c:pt>
                <c:pt idx="2">
                  <c:v>Gauteng</c:v>
                </c:pt>
                <c:pt idx="3">
                  <c:v>KZN</c:v>
                </c:pt>
                <c:pt idx="4">
                  <c:v>Limpopo</c:v>
                </c:pt>
                <c:pt idx="5">
                  <c:v>Mpumalanga</c:v>
                </c:pt>
                <c:pt idx="6">
                  <c:v>Nothern Cape</c:v>
                </c:pt>
                <c:pt idx="7">
                  <c:v>North West</c:v>
                </c:pt>
                <c:pt idx="8">
                  <c:v>Western Cape</c:v>
                </c:pt>
                <c:pt idx="9">
                  <c:v>Total</c:v>
                </c:pt>
              </c:strCache>
            </c:strRef>
          </c:cat>
          <c:val>
            <c:numRef>
              <c:f>'Children in FC by Prov 2012-16 '!$B$3:$B$12</c:f>
            </c:numRef>
          </c:val>
          <c:extLst>
            <c:ext xmlns:c16="http://schemas.microsoft.com/office/drawing/2014/chart" uri="{C3380CC4-5D6E-409C-BE32-E72D297353CC}">
              <c16:uniqueId val="{00000000-CF32-4694-AF4B-8EADC63E5734}"/>
            </c:ext>
          </c:extLst>
        </c:ser>
        <c:ser>
          <c:idx val="1"/>
          <c:order val="1"/>
          <c:tx>
            <c:strRef>
              <c:f>'Children in FC by Prov 2012-16 '!$C$2</c:f>
              <c:strCache>
                <c:ptCount val="1"/>
                <c:pt idx="0">
                  <c:v>2013/14</c:v>
                </c:pt>
              </c:strCache>
            </c:strRef>
          </c:tx>
          <c:invertIfNegative val="0"/>
          <c:cat>
            <c:strRef>
              <c:f>'Children in FC by Prov 2012-16 '!$A$3:$A$12</c:f>
              <c:strCache>
                <c:ptCount val="10"/>
                <c:pt idx="0">
                  <c:v>Estern Cape</c:v>
                </c:pt>
                <c:pt idx="1">
                  <c:v>Free State</c:v>
                </c:pt>
                <c:pt idx="2">
                  <c:v>Gauteng</c:v>
                </c:pt>
                <c:pt idx="3">
                  <c:v>KZN</c:v>
                </c:pt>
                <c:pt idx="4">
                  <c:v>Limpopo</c:v>
                </c:pt>
                <c:pt idx="5">
                  <c:v>Mpumalanga</c:v>
                </c:pt>
                <c:pt idx="6">
                  <c:v>Nothern Cape</c:v>
                </c:pt>
                <c:pt idx="7">
                  <c:v>North West</c:v>
                </c:pt>
                <c:pt idx="8">
                  <c:v>Western Cape</c:v>
                </c:pt>
                <c:pt idx="9">
                  <c:v>Total</c:v>
                </c:pt>
              </c:strCache>
            </c:strRef>
          </c:cat>
          <c:val>
            <c:numRef>
              <c:f>'Children in FC by Prov 2012-16 '!$C$3:$C$12</c:f>
              <c:numCache>
                <c:formatCode>General</c:formatCode>
                <c:ptCount val="10"/>
                <c:pt idx="0">
                  <c:v>112059</c:v>
                </c:pt>
                <c:pt idx="1">
                  <c:v>37405</c:v>
                </c:pt>
                <c:pt idx="2">
                  <c:v>53428</c:v>
                </c:pt>
                <c:pt idx="3">
                  <c:v>123313</c:v>
                </c:pt>
                <c:pt idx="4">
                  <c:v>55960</c:v>
                </c:pt>
                <c:pt idx="5">
                  <c:v>32686</c:v>
                </c:pt>
                <c:pt idx="6">
                  <c:v>13623</c:v>
                </c:pt>
                <c:pt idx="7">
                  <c:v>39610</c:v>
                </c:pt>
                <c:pt idx="8">
                  <c:v>27888</c:v>
                </c:pt>
                <c:pt idx="9">
                  <c:v>495972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32-4694-AF4B-8EADC63E5734}"/>
            </c:ext>
          </c:extLst>
        </c:ser>
        <c:ser>
          <c:idx val="2"/>
          <c:order val="2"/>
          <c:tx>
            <c:strRef>
              <c:f>'Children in FC by Prov 2012-16 '!$D$2</c:f>
              <c:strCache>
                <c:ptCount val="1"/>
                <c:pt idx="0">
                  <c:v>2014/15</c:v>
                </c:pt>
              </c:strCache>
            </c:strRef>
          </c:tx>
          <c:invertIfNegative val="0"/>
          <c:cat>
            <c:strRef>
              <c:f>'Children in FC by Prov 2012-16 '!$A$3:$A$12</c:f>
              <c:strCache>
                <c:ptCount val="10"/>
                <c:pt idx="0">
                  <c:v>Estern Cape</c:v>
                </c:pt>
                <c:pt idx="1">
                  <c:v>Free State</c:v>
                </c:pt>
                <c:pt idx="2">
                  <c:v>Gauteng</c:v>
                </c:pt>
                <c:pt idx="3">
                  <c:v>KZN</c:v>
                </c:pt>
                <c:pt idx="4">
                  <c:v>Limpopo</c:v>
                </c:pt>
                <c:pt idx="5">
                  <c:v>Mpumalanga</c:v>
                </c:pt>
                <c:pt idx="6">
                  <c:v>Nothern Cape</c:v>
                </c:pt>
                <c:pt idx="7">
                  <c:v>North West</c:v>
                </c:pt>
                <c:pt idx="8">
                  <c:v>Western Cape</c:v>
                </c:pt>
                <c:pt idx="9">
                  <c:v>Total</c:v>
                </c:pt>
              </c:strCache>
            </c:strRef>
          </c:cat>
          <c:val>
            <c:numRef>
              <c:f>'Children in FC by Prov 2012-16 '!$D$3:$D$12</c:f>
              <c:numCache>
                <c:formatCode>General</c:formatCode>
                <c:ptCount val="10"/>
                <c:pt idx="0">
                  <c:v>111425</c:v>
                </c:pt>
                <c:pt idx="1">
                  <c:v>35906</c:v>
                </c:pt>
                <c:pt idx="2">
                  <c:v>51166</c:v>
                </c:pt>
                <c:pt idx="3">
                  <c:v>51166</c:v>
                </c:pt>
                <c:pt idx="4">
                  <c:v>53524</c:v>
                </c:pt>
                <c:pt idx="5">
                  <c:v>32721</c:v>
                </c:pt>
                <c:pt idx="6">
                  <c:v>13698</c:v>
                </c:pt>
                <c:pt idx="7">
                  <c:v>36228</c:v>
                </c:pt>
                <c:pt idx="8">
                  <c:v>28491</c:v>
                </c:pt>
                <c:pt idx="9">
                  <c:v>414325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32-4694-AF4B-8EADC63E5734}"/>
            </c:ext>
          </c:extLst>
        </c:ser>
        <c:ser>
          <c:idx val="3"/>
          <c:order val="3"/>
          <c:tx>
            <c:strRef>
              <c:f>'Children in FC by Prov 2012-16 '!$E$2</c:f>
              <c:strCache>
                <c:ptCount val="1"/>
                <c:pt idx="0">
                  <c:v>2015/16</c:v>
                </c:pt>
              </c:strCache>
            </c:strRef>
          </c:tx>
          <c:invertIfNegative val="0"/>
          <c:cat>
            <c:strRef>
              <c:f>'Children in FC by Prov 2012-16 '!$A$3:$A$12</c:f>
              <c:strCache>
                <c:ptCount val="10"/>
                <c:pt idx="0">
                  <c:v>Estern Cape</c:v>
                </c:pt>
                <c:pt idx="1">
                  <c:v>Free State</c:v>
                </c:pt>
                <c:pt idx="2">
                  <c:v>Gauteng</c:v>
                </c:pt>
                <c:pt idx="3">
                  <c:v>KZN</c:v>
                </c:pt>
                <c:pt idx="4">
                  <c:v>Limpopo</c:v>
                </c:pt>
                <c:pt idx="5">
                  <c:v>Mpumalanga</c:v>
                </c:pt>
                <c:pt idx="6">
                  <c:v>Nothern Cape</c:v>
                </c:pt>
                <c:pt idx="7">
                  <c:v>North West</c:v>
                </c:pt>
                <c:pt idx="8">
                  <c:v>Western Cape</c:v>
                </c:pt>
                <c:pt idx="9">
                  <c:v>Total</c:v>
                </c:pt>
              </c:strCache>
            </c:strRef>
          </c:cat>
          <c:val>
            <c:numRef>
              <c:f>'Children in FC by Prov 2012-16 '!$E$3:$E$12</c:f>
              <c:numCache>
                <c:formatCode>General</c:formatCode>
                <c:ptCount val="10"/>
                <c:pt idx="0">
                  <c:v>106317</c:v>
                </c:pt>
                <c:pt idx="1">
                  <c:v>33506</c:v>
                </c:pt>
                <c:pt idx="2">
                  <c:v>49506</c:v>
                </c:pt>
                <c:pt idx="3">
                  <c:v>97072</c:v>
                </c:pt>
                <c:pt idx="4">
                  <c:v>47083</c:v>
                </c:pt>
                <c:pt idx="5">
                  <c:v>30942</c:v>
                </c:pt>
                <c:pt idx="6">
                  <c:v>13367</c:v>
                </c:pt>
                <c:pt idx="7">
                  <c:v>34479</c:v>
                </c:pt>
                <c:pt idx="8">
                  <c:v>29136</c:v>
                </c:pt>
                <c:pt idx="9">
                  <c:v>441408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32-4694-AF4B-8EADC63E5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4450304"/>
        <c:axId val="104460288"/>
        <c:axId val="0"/>
      </c:bar3DChart>
      <c:catAx>
        <c:axId val="1044503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4460288"/>
        <c:crosses val="autoZero"/>
        <c:auto val="1"/>
        <c:lblAlgn val="ctr"/>
        <c:lblOffset val="100"/>
        <c:noMultiLvlLbl val="0"/>
      </c:catAx>
      <c:valAx>
        <c:axId val="1044602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445030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600"/>
            </a:pPr>
            <a:r>
              <a:rPr lang="en-US" sz="600"/>
              <a:t>CHILDREN IN FOSTER CARE PER AGE AND REGION 2015/16</a:t>
            </a:r>
          </a:p>
          <a:p>
            <a:pPr>
              <a:defRPr sz="600"/>
            </a:pPr>
            <a:r>
              <a:rPr lang="en-US" sz="600"/>
              <a:t> 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'FC Per Age &amp; REG  '!$P$5</c:f>
              <c:strCache>
                <c:ptCount val="1"/>
                <c:pt idx="0">
                  <c:v>0-4</c:v>
                </c:pt>
              </c:strCache>
            </c:strRef>
          </c:tx>
          <c:invertIfNegative val="0"/>
          <c:cat>
            <c:strRef>
              <c:f>'FC Per Age &amp; REG  '!$O$6:$O$15</c:f>
              <c:strCache>
                <c:ptCount val="10"/>
                <c:pt idx="0">
                  <c:v>EC</c:v>
                </c:pt>
                <c:pt idx="1">
                  <c:v>FS</c:v>
                </c:pt>
                <c:pt idx="2">
                  <c:v>GP</c:v>
                </c:pt>
                <c:pt idx="3">
                  <c:v>KZN</c:v>
                </c:pt>
                <c:pt idx="4">
                  <c:v>LIM</c:v>
                </c:pt>
                <c:pt idx="5">
                  <c:v>MPU</c:v>
                </c:pt>
                <c:pt idx="6">
                  <c:v>NC</c:v>
                </c:pt>
                <c:pt idx="7">
                  <c:v>NW</c:v>
                </c:pt>
                <c:pt idx="8">
                  <c:v>WC</c:v>
                </c:pt>
                <c:pt idx="9">
                  <c:v>Total</c:v>
                </c:pt>
              </c:strCache>
            </c:strRef>
          </c:cat>
          <c:val>
            <c:numRef>
              <c:f>'FC Per Age &amp; REG  '!$P$6:$P$15</c:f>
              <c:numCache>
                <c:formatCode>#,##0</c:formatCode>
                <c:ptCount val="10"/>
                <c:pt idx="0">
                  <c:v>2842</c:v>
                </c:pt>
                <c:pt idx="1">
                  <c:v>852</c:v>
                </c:pt>
                <c:pt idx="2">
                  <c:v>1448</c:v>
                </c:pt>
                <c:pt idx="3">
                  <c:v>1552</c:v>
                </c:pt>
                <c:pt idx="4">
                  <c:v>1087</c:v>
                </c:pt>
                <c:pt idx="5">
                  <c:v>714</c:v>
                </c:pt>
                <c:pt idx="6">
                  <c:v>438</c:v>
                </c:pt>
                <c:pt idx="7">
                  <c:v>647</c:v>
                </c:pt>
                <c:pt idx="8">
                  <c:v>2705</c:v>
                </c:pt>
                <c:pt idx="9">
                  <c:v>12285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A5-40D0-B37B-39B07E4BB1AF}"/>
            </c:ext>
          </c:extLst>
        </c:ser>
        <c:ser>
          <c:idx val="1"/>
          <c:order val="1"/>
          <c:tx>
            <c:strRef>
              <c:f>'FC Per Age &amp; REG  '!$Q$5</c:f>
              <c:strCache>
                <c:ptCount val="1"/>
                <c:pt idx="0">
                  <c:v>5-9</c:v>
                </c:pt>
              </c:strCache>
            </c:strRef>
          </c:tx>
          <c:invertIfNegative val="0"/>
          <c:cat>
            <c:strRef>
              <c:f>'FC Per Age &amp; REG  '!$O$6:$O$15</c:f>
              <c:strCache>
                <c:ptCount val="10"/>
                <c:pt idx="0">
                  <c:v>EC</c:v>
                </c:pt>
                <c:pt idx="1">
                  <c:v>FS</c:v>
                </c:pt>
                <c:pt idx="2">
                  <c:v>GP</c:v>
                </c:pt>
                <c:pt idx="3">
                  <c:v>KZN</c:v>
                </c:pt>
                <c:pt idx="4">
                  <c:v>LIM</c:v>
                </c:pt>
                <c:pt idx="5">
                  <c:v>MPU</c:v>
                </c:pt>
                <c:pt idx="6">
                  <c:v>NC</c:v>
                </c:pt>
                <c:pt idx="7">
                  <c:v>NW</c:v>
                </c:pt>
                <c:pt idx="8">
                  <c:v>WC</c:v>
                </c:pt>
                <c:pt idx="9">
                  <c:v>Total</c:v>
                </c:pt>
              </c:strCache>
            </c:strRef>
          </c:cat>
          <c:val>
            <c:numRef>
              <c:f>'FC Per Age &amp; REG  '!$Q$6:$Q$15</c:f>
              <c:numCache>
                <c:formatCode>#,##0</c:formatCode>
                <c:ptCount val="10"/>
                <c:pt idx="0">
                  <c:v>18334</c:v>
                </c:pt>
                <c:pt idx="1">
                  <c:v>4804</c:v>
                </c:pt>
                <c:pt idx="2">
                  <c:v>13961</c:v>
                </c:pt>
                <c:pt idx="3">
                  <c:v>13961</c:v>
                </c:pt>
                <c:pt idx="4">
                  <c:v>8209</c:v>
                </c:pt>
                <c:pt idx="5">
                  <c:v>4784</c:v>
                </c:pt>
                <c:pt idx="6">
                  <c:v>2275</c:v>
                </c:pt>
                <c:pt idx="7">
                  <c:v>5280</c:v>
                </c:pt>
                <c:pt idx="8">
                  <c:v>7576</c:v>
                </c:pt>
                <c:pt idx="9">
                  <c:v>79184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A5-40D0-B37B-39B07E4BB1AF}"/>
            </c:ext>
          </c:extLst>
        </c:ser>
        <c:ser>
          <c:idx val="2"/>
          <c:order val="2"/>
          <c:tx>
            <c:strRef>
              <c:f>'FC Per Age &amp; REG  '!$R$5</c:f>
              <c:strCache>
                <c:ptCount val="1"/>
                <c:pt idx="0">
                  <c:v>10-14</c:v>
                </c:pt>
              </c:strCache>
            </c:strRef>
          </c:tx>
          <c:invertIfNegative val="0"/>
          <c:cat>
            <c:strRef>
              <c:f>'FC Per Age &amp; REG  '!$O$6:$O$15</c:f>
              <c:strCache>
                <c:ptCount val="10"/>
                <c:pt idx="0">
                  <c:v>EC</c:v>
                </c:pt>
                <c:pt idx="1">
                  <c:v>FS</c:v>
                </c:pt>
                <c:pt idx="2">
                  <c:v>GP</c:v>
                </c:pt>
                <c:pt idx="3">
                  <c:v>KZN</c:v>
                </c:pt>
                <c:pt idx="4">
                  <c:v>LIM</c:v>
                </c:pt>
                <c:pt idx="5">
                  <c:v>MPU</c:v>
                </c:pt>
                <c:pt idx="6">
                  <c:v>NC</c:v>
                </c:pt>
                <c:pt idx="7">
                  <c:v>NW</c:v>
                </c:pt>
                <c:pt idx="8">
                  <c:v>WC</c:v>
                </c:pt>
                <c:pt idx="9">
                  <c:v>Total</c:v>
                </c:pt>
              </c:strCache>
            </c:strRef>
          </c:cat>
          <c:val>
            <c:numRef>
              <c:f>'FC Per Age &amp; REG  '!$R$6:$R$15</c:f>
              <c:numCache>
                <c:formatCode>#,##0</c:formatCode>
                <c:ptCount val="10"/>
                <c:pt idx="0">
                  <c:v>39714</c:v>
                </c:pt>
                <c:pt idx="1">
                  <c:v>13026</c:v>
                </c:pt>
                <c:pt idx="2">
                  <c:v>20747</c:v>
                </c:pt>
                <c:pt idx="3">
                  <c:v>41538</c:v>
                </c:pt>
                <c:pt idx="4">
                  <c:v>18467</c:v>
                </c:pt>
                <c:pt idx="5">
                  <c:v>12346</c:v>
                </c:pt>
                <c:pt idx="6">
                  <c:v>5213</c:v>
                </c:pt>
                <c:pt idx="7">
                  <c:v>13540</c:v>
                </c:pt>
                <c:pt idx="8">
                  <c:v>10992</c:v>
                </c:pt>
                <c:pt idx="9">
                  <c:v>175583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A5-40D0-B37B-39B07E4BB1AF}"/>
            </c:ext>
          </c:extLst>
        </c:ser>
        <c:ser>
          <c:idx val="3"/>
          <c:order val="3"/>
          <c:tx>
            <c:strRef>
              <c:f>'FC Per Age &amp; REG  '!$S$5</c:f>
              <c:strCache>
                <c:ptCount val="1"/>
                <c:pt idx="0">
                  <c:v>15-18</c:v>
                </c:pt>
              </c:strCache>
            </c:strRef>
          </c:tx>
          <c:invertIfNegative val="0"/>
          <c:cat>
            <c:strRef>
              <c:f>'FC Per Age &amp; REG  '!$O$6:$O$15</c:f>
              <c:strCache>
                <c:ptCount val="10"/>
                <c:pt idx="0">
                  <c:v>EC</c:v>
                </c:pt>
                <c:pt idx="1">
                  <c:v>FS</c:v>
                </c:pt>
                <c:pt idx="2">
                  <c:v>GP</c:v>
                </c:pt>
                <c:pt idx="3">
                  <c:v>KZN</c:v>
                </c:pt>
                <c:pt idx="4">
                  <c:v>LIM</c:v>
                </c:pt>
                <c:pt idx="5">
                  <c:v>MPU</c:v>
                </c:pt>
                <c:pt idx="6">
                  <c:v>NC</c:v>
                </c:pt>
                <c:pt idx="7">
                  <c:v>NW</c:v>
                </c:pt>
                <c:pt idx="8">
                  <c:v>WC</c:v>
                </c:pt>
                <c:pt idx="9">
                  <c:v>Total</c:v>
                </c:pt>
              </c:strCache>
            </c:strRef>
          </c:cat>
          <c:val>
            <c:numRef>
              <c:f>'FC Per Age &amp; REG  '!$S$6:$S$15</c:f>
              <c:numCache>
                <c:formatCode>#,##0</c:formatCode>
                <c:ptCount val="10"/>
                <c:pt idx="0">
                  <c:v>41194</c:v>
                </c:pt>
                <c:pt idx="1">
                  <c:v>19539</c:v>
                </c:pt>
                <c:pt idx="2">
                  <c:v>47536</c:v>
                </c:pt>
                <c:pt idx="3">
                  <c:v>47536</c:v>
                </c:pt>
                <c:pt idx="4">
                  <c:v>20600</c:v>
                </c:pt>
                <c:pt idx="5">
                  <c:v>14233</c:v>
                </c:pt>
                <c:pt idx="6">
                  <c:v>5210</c:v>
                </c:pt>
                <c:pt idx="7">
                  <c:v>14320</c:v>
                </c:pt>
                <c:pt idx="8">
                  <c:v>8267</c:v>
                </c:pt>
                <c:pt idx="9">
                  <c:v>218435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A5-40D0-B37B-39B07E4BB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95928320"/>
        <c:axId val="95929856"/>
      </c:barChart>
      <c:catAx>
        <c:axId val="959283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5929856"/>
        <c:crosses val="autoZero"/>
        <c:auto val="1"/>
        <c:lblAlgn val="ctr"/>
        <c:lblOffset val="100"/>
        <c:noMultiLvlLbl val="0"/>
      </c:catAx>
      <c:valAx>
        <c:axId val="959298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Precentage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9592832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FCG BENEFICIARY IN PAYMENT PER AGE  2013/14 - 2015/16</a:t>
            </a:r>
          </a:p>
        </c:rich>
      </c:tx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'FC Per Age &amp; REG  '!$P$26</c:f>
              <c:strCache>
                <c:ptCount val="1"/>
                <c:pt idx="0">
                  <c:v>2013/14</c:v>
                </c:pt>
              </c:strCache>
            </c:strRef>
          </c:tx>
          <c:cat>
            <c:strRef>
              <c:f>'FC Per Age &amp; REG  '!$O$27:$O$31</c:f>
              <c:strCache>
                <c:ptCount val="5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15-18</c:v>
                </c:pt>
                <c:pt idx="4">
                  <c:v>Total</c:v>
                </c:pt>
              </c:strCache>
            </c:strRef>
          </c:cat>
          <c:val>
            <c:numRef>
              <c:f>'FC Per Age &amp; REG  '!$P$27:$P$31</c:f>
              <c:numCache>
                <c:formatCode>#,##0</c:formatCode>
                <c:ptCount val="5"/>
                <c:pt idx="0">
                  <c:v>15033</c:v>
                </c:pt>
                <c:pt idx="1">
                  <c:v>91648</c:v>
                </c:pt>
                <c:pt idx="2">
                  <c:v>193747</c:v>
                </c:pt>
                <c:pt idx="3">
                  <c:v>197638</c:v>
                </c:pt>
                <c:pt idx="4">
                  <c:v>498066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5A-471F-AD25-EC4A9F0AB828}"/>
            </c:ext>
          </c:extLst>
        </c:ser>
        <c:ser>
          <c:idx val="1"/>
          <c:order val="1"/>
          <c:tx>
            <c:strRef>
              <c:f>'FC Per Age &amp; REG  '!$Q$26</c:f>
              <c:strCache>
                <c:ptCount val="1"/>
                <c:pt idx="0">
                  <c:v>2014/15</c:v>
                </c:pt>
              </c:strCache>
            </c:strRef>
          </c:tx>
          <c:cat>
            <c:strRef>
              <c:f>'FC Per Age &amp; REG  '!$O$27:$O$31</c:f>
              <c:strCache>
                <c:ptCount val="5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15-18</c:v>
                </c:pt>
                <c:pt idx="4">
                  <c:v>Total</c:v>
                </c:pt>
              </c:strCache>
            </c:strRef>
          </c:cat>
          <c:val>
            <c:numRef>
              <c:f>'FC Per Age &amp; REG  '!$Q$27:$Q$31</c:f>
              <c:numCache>
                <c:formatCode>#,##0</c:formatCode>
                <c:ptCount val="5"/>
                <c:pt idx="0">
                  <c:v>13613</c:v>
                </c:pt>
                <c:pt idx="1">
                  <c:v>83932</c:v>
                </c:pt>
                <c:pt idx="2">
                  <c:v>185443</c:v>
                </c:pt>
                <c:pt idx="3">
                  <c:v>195635</c:v>
                </c:pt>
                <c:pt idx="4">
                  <c:v>478623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5A-471F-AD25-EC4A9F0AB828}"/>
            </c:ext>
          </c:extLst>
        </c:ser>
        <c:ser>
          <c:idx val="2"/>
          <c:order val="2"/>
          <c:tx>
            <c:strRef>
              <c:f>'FC Per Age &amp; REG  '!$R$26</c:f>
              <c:strCache>
                <c:ptCount val="1"/>
                <c:pt idx="0">
                  <c:v>2015/16</c:v>
                </c:pt>
              </c:strCache>
            </c:strRef>
          </c:tx>
          <c:cat>
            <c:strRef>
              <c:f>'FC Per Age &amp; REG  '!$O$27:$O$31</c:f>
              <c:strCache>
                <c:ptCount val="5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15-18</c:v>
                </c:pt>
                <c:pt idx="4">
                  <c:v>Total</c:v>
                </c:pt>
              </c:strCache>
            </c:strRef>
          </c:cat>
          <c:val>
            <c:numRef>
              <c:f>'FC Per Age &amp; REG  '!$R$27:$R$31</c:f>
              <c:numCache>
                <c:formatCode>#,##0</c:formatCode>
                <c:ptCount val="5"/>
                <c:pt idx="0">
                  <c:v>12285</c:v>
                </c:pt>
                <c:pt idx="1">
                  <c:v>73855</c:v>
                </c:pt>
                <c:pt idx="2">
                  <c:v>175583</c:v>
                </c:pt>
                <c:pt idx="3">
                  <c:v>185279</c:v>
                </c:pt>
                <c:pt idx="4">
                  <c:v>447002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5A-471F-AD25-EC4A9F0AB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970048"/>
        <c:axId val="95971584"/>
      </c:lineChart>
      <c:catAx>
        <c:axId val="959700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5971584"/>
        <c:crosses val="autoZero"/>
        <c:auto val="1"/>
        <c:lblAlgn val="ctr"/>
        <c:lblOffset val="100"/>
        <c:noMultiLvlLbl val="0"/>
      </c:catAx>
      <c:valAx>
        <c:axId val="959715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crossAx val="9597004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'FS CC&amp;P Exp 201516 Graphs'!$B$16:$B$18</c:f>
              <c:strCache>
                <c:ptCount val="3"/>
                <c:pt idx="0">
                  <c:v>2015/16 EXPENDITURE ON CHILD CARE </c:v>
                </c:pt>
                <c:pt idx="1">
                  <c:v>AND PROTECTION BY ECONOMIC </c:v>
                </c:pt>
                <c:pt idx="2">
                  <c:v>CLASSIFICATION</c:v>
                </c:pt>
              </c:strCache>
            </c:strRef>
          </c:tx>
          <c:cat>
            <c:strRef>
              <c:f>'FS CC&amp;P Exp 201516 Graphs'!$A$19:$A$22</c:f>
              <c:strCache>
                <c:ptCount val="4"/>
                <c:pt idx="0">
                  <c:v>COMPENSATION OF EMPLOYEES</c:v>
                </c:pt>
                <c:pt idx="1">
                  <c:v>GOODS AND SERVICES</c:v>
                </c:pt>
                <c:pt idx="2">
                  <c:v>HOUSEHOLDS (HH)</c:v>
                </c:pt>
                <c:pt idx="3">
                  <c:v>MACHINERY AND EQUIPMENT</c:v>
                </c:pt>
              </c:strCache>
            </c:strRef>
          </c:cat>
          <c:val>
            <c:numRef>
              <c:f>'FS CC&amp;P Exp 201516 Graphs'!$B$19:$B$22</c:f>
              <c:numCache>
                <c:formatCode>_(* #\ ##0.00_);_(* \(#\ ##0.00\);_(* "-"??_);_(@_)</c:formatCode>
                <c:ptCount val="4"/>
                <c:pt idx="0">
                  <c:v>45274036.369999997</c:v>
                </c:pt>
                <c:pt idx="1">
                  <c:v>515946.73999999987</c:v>
                </c:pt>
                <c:pt idx="2">
                  <c:v>157042.9</c:v>
                </c:pt>
                <c:pt idx="3">
                  <c:v>9850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AD-4707-B544-64C6166B6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Actual expenditure 2012/13 to 2015/16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'FS CC&amp;P Exp 201516 Graphs'!$B$30</c:f>
              <c:strCache>
                <c:ptCount val="1"/>
                <c:pt idx="0">
                  <c:v>2012/13</c:v>
                </c:pt>
              </c:strCache>
            </c:strRef>
          </c:tx>
          <c:invertIfNegative val="0"/>
          <c:cat>
            <c:strRef>
              <c:f>'FS CC&amp;P Exp 201516 Graphs'!$A$31:$A$36</c:f>
              <c:strCache>
                <c:ptCount val="6"/>
                <c:pt idx="0">
                  <c:v>CHILD CARE AND PROTECTION</c:v>
                </c:pt>
                <c:pt idx="1">
                  <c:v>EDUCARE REGIONAL TRAINING (RTO)</c:v>
                </c:pt>
                <c:pt idx="2">
                  <c:v>SOCIAL SERVICES ORGANISATION</c:v>
                </c:pt>
                <c:pt idx="3">
                  <c:v>PROVINCIAL MANAGEMENT</c:v>
                </c:pt>
                <c:pt idx="4">
                  <c:v>STREET CHILDREN AND SHELTERS</c:v>
                </c:pt>
                <c:pt idx="5">
                  <c:v>JUSTICE AGENCY-FUNCTION/PLACE OF SAFETY FEES</c:v>
                </c:pt>
              </c:strCache>
            </c:strRef>
          </c:cat>
          <c:val>
            <c:numRef>
              <c:f>'FS CC&amp;P Exp 201516 Graphs'!$B$31:$B$36</c:f>
              <c:numCache>
                <c:formatCode>General</c:formatCode>
                <c:ptCount val="6"/>
                <c:pt idx="0">
                  <c:v>64893</c:v>
                </c:pt>
                <c:pt idx="1">
                  <c:v>241</c:v>
                </c:pt>
                <c:pt idx="2">
                  <c:v>24153</c:v>
                </c:pt>
                <c:pt idx="3">
                  <c:v>3254</c:v>
                </c:pt>
                <c:pt idx="4">
                  <c:v>3383</c:v>
                </c:pt>
                <c:pt idx="5">
                  <c:v>2494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D6-45E2-BB3C-46320D12D10D}"/>
            </c:ext>
          </c:extLst>
        </c:ser>
        <c:ser>
          <c:idx val="1"/>
          <c:order val="1"/>
          <c:tx>
            <c:strRef>
              <c:f>'FS CC&amp;P Exp 201516 Graphs'!$C$30</c:f>
              <c:strCache>
                <c:ptCount val="1"/>
                <c:pt idx="0">
                  <c:v>2013/14</c:v>
                </c:pt>
              </c:strCache>
            </c:strRef>
          </c:tx>
          <c:invertIfNegative val="0"/>
          <c:cat>
            <c:strRef>
              <c:f>'FS CC&amp;P Exp 201516 Graphs'!$A$31:$A$36</c:f>
              <c:strCache>
                <c:ptCount val="6"/>
                <c:pt idx="0">
                  <c:v>CHILD CARE AND PROTECTION</c:v>
                </c:pt>
                <c:pt idx="1">
                  <c:v>EDUCARE REGIONAL TRAINING (RTO)</c:v>
                </c:pt>
                <c:pt idx="2">
                  <c:v>SOCIAL SERVICES ORGANISATION</c:v>
                </c:pt>
                <c:pt idx="3">
                  <c:v>PROVINCIAL MANAGEMENT</c:v>
                </c:pt>
                <c:pt idx="4">
                  <c:v>STREET CHILDREN AND SHELTERS</c:v>
                </c:pt>
                <c:pt idx="5">
                  <c:v>JUSTICE AGENCY-FUNCTION/PLACE OF SAFETY FEES</c:v>
                </c:pt>
              </c:strCache>
            </c:strRef>
          </c:cat>
          <c:val>
            <c:numRef>
              <c:f>'FS CC&amp;P Exp 201516 Graphs'!$C$31:$C$36</c:f>
              <c:numCache>
                <c:formatCode>* #\ ##0_ ;_ * \(#\ ##0\);_ * "-"_ ;_ @_ </c:formatCode>
                <c:ptCount val="6"/>
                <c:pt idx="0">
                  <c:v>73992</c:v>
                </c:pt>
                <c:pt idx="1">
                  <c:v>241</c:v>
                </c:pt>
                <c:pt idx="2">
                  <c:v>23439</c:v>
                </c:pt>
                <c:pt idx="3">
                  <c:v>3337</c:v>
                </c:pt>
                <c:pt idx="4">
                  <c:v>3079</c:v>
                </c:pt>
                <c:pt idx="5">
                  <c:v>2195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D6-45E2-BB3C-46320D12D10D}"/>
            </c:ext>
          </c:extLst>
        </c:ser>
        <c:ser>
          <c:idx val="2"/>
          <c:order val="2"/>
          <c:tx>
            <c:strRef>
              <c:f>'FS CC&amp;P Exp 201516 Graphs'!$D$30</c:f>
              <c:strCache>
                <c:ptCount val="1"/>
                <c:pt idx="0">
                  <c:v>2014/15</c:v>
                </c:pt>
              </c:strCache>
            </c:strRef>
          </c:tx>
          <c:invertIfNegative val="0"/>
          <c:cat>
            <c:strRef>
              <c:f>'FS CC&amp;P Exp 201516 Graphs'!$A$31:$A$36</c:f>
              <c:strCache>
                <c:ptCount val="6"/>
                <c:pt idx="0">
                  <c:v>CHILD CARE AND PROTECTION</c:v>
                </c:pt>
                <c:pt idx="1">
                  <c:v>EDUCARE REGIONAL TRAINING (RTO)</c:v>
                </c:pt>
                <c:pt idx="2">
                  <c:v>SOCIAL SERVICES ORGANISATION</c:v>
                </c:pt>
                <c:pt idx="3">
                  <c:v>PROVINCIAL MANAGEMENT</c:v>
                </c:pt>
                <c:pt idx="4">
                  <c:v>STREET CHILDREN AND SHELTERS</c:v>
                </c:pt>
                <c:pt idx="5">
                  <c:v>JUSTICE AGENCY-FUNCTION/PLACE OF SAFETY FEES</c:v>
                </c:pt>
              </c:strCache>
            </c:strRef>
          </c:cat>
          <c:val>
            <c:numRef>
              <c:f>'FS CC&amp;P Exp 201516 Graphs'!$D$31:$D$36</c:f>
              <c:numCache>
                <c:formatCode>* #\ ##0_ ;_ * \(#\ ##0\);_ * "-"_ ;_ @_ </c:formatCode>
                <c:ptCount val="6"/>
                <c:pt idx="0">
                  <c:v>76479</c:v>
                </c:pt>
                <c:pt idx="1">
                  <c:v>241</c:v>
                </c:pt>
                <c:pt idx="2">
                  <c:v>23512</c:v>
                </c:pt>
                <c:pt idx="3">
                  <c:v>3829</c:v>
                </c:pt>
                <c:pt idx="4">
                  <c:v>3616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D6-45E2-BB3C-46320D12D10D}"/>
            </c:ext>
          </c:extLst>
        </c:ser>
        <c:ser>
          <c:idx val="3"/>
          <c:order val="3"/>
          <c:tx>
            <c:strRef>
              <c:f>'FS CC&amp;P Exp 201516 Graphs'!$E$30</c:f>
              <c:strCache>
                <c:ptCount val="1"/>
                <c:pt idx="0">
                  <c:v>2015/16 (preliminary)</c:v>
                </c:pt>
              </c:strCache>
            </c:strRef>
          </c:tx>
          <c:invertIfNegative val="0"/>
          <c:cat>
            <c:strRef>
              <c:f>'FS CC&amp;P Exp 201516 Graphs'!$A$31:$A$36</c:f>
              <c:strCache>
                <c:ptCount val="6"/>
                <c:pt idx="0">
                  <c:v>CHILD CARE AND PROTECTION</c:v>
                </c:pt>
                <c:pt idx="1">
                  <c:v>EDUCARE REGIONAL TRAINING (RTO)</c:v>
                </c:pt>
                <c:pt idx="2">
                  <c:v>SOCIAL SERVICES ORGANISATION</c:v>
                </c:pt>
                <c:pt idx="3">
                  <c:v>PROVINCIAL MANAGEMENT</c:v>
                </c:pt>
                <c:pt idx="4">
                  <c:v>STREET CHILDREN AND SHELTERS</c:v>
                </c:pt>
                <c:pt idx="5">
                  <c:v>JUSTICE AGENCY-FUNCTION/PLACE OF SAFETY FEES</c:v>
                </c:pt>
              </c:strCache>
            </c:strRef>
          </c:cat>
          <c:val>
            <c:numRef>
              <c:f>'FS CC&amp;P Exp 201516 Graphs'!$E$31:$E$36</c:f>
              <c:numCache>
                <c:formatCode>General</c:formatCode>
                <c:ptCount val="6"/>
                <c:pt idx="0">
                  <c:v>47137</c:v>
                </c:pt>
                <c:pt idx="1">
                  <c:v>349</c:v>
                </c:pt>
                <c:pt idx="2">
                  <c:v>23525</c:v>
                </c:pt>
                <c:pt idx="3">
                  <c:v>3256</c:v>
                </c:pt>
                <c:pt idx="4">
                  <c:v>3449</c:v>
                </c:pt>
                <c:pt idx="5">
                  <c:v>2494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D6-45E2-BB3C-46320D12D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743168"/>
        <c:axId val="94765440"/>
      </c:barChart>
      <c:catAx>
        <c:axId val="94743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4765440"/>
        <c:crosses val="autoZero"/>
        <c:auto val="1"/>
        <c:lblAlgn val="ctr"/>
        <c:lblOffset val="100"/>
        <c:noMultiLvlLbl val="0"/>
      </c:catAx>
      <c:valAx>
        <c:axId val="947654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47431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'FS CC&amp;P Exp 201516 Graphs'!$A$44</c:f>
              <c:strCache>
                <c:ptCount val="1"/>
                <c:pt idx="0">
                  <c:v>COMPENSATION OF EMPLOYEES</c:v>
                </c:pt>
              </c:strCache>
            </c:strRef>
          </c:tx>
          <c:cat>
            <c:strRef>
              <c:f>'FS CC&amp;P Exp 201516 Graphs'!$B$43:$E$43</c:f>
              <c:strCache>
                <c:ptCount val="4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</c:strCache>
            </c:strRef>
          </c:cat>
          <c:val>
            <c:numRef>
              <c:f>'FS CC&amp;P Exp 201516 Graphs'!$B$44:$E$44</c:f>
              <c:numCache>
                <c:formatCode>General</c:formatCode>
                <c:ptCount val="4"/>
                <c:pt idx="0">
                  <c:v>37177</c:v>
                </c:pt>
                <c:pt idx="1">
                  <c:v>45290</c:v>
                </c:pt>
                <c:pt idx="2">
                  <c:v>69769</c:v>
                </c:pt>
                <c:pt idx="3">
                  <c:v>49162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15-4B6A-94A5-4F24E9C90828}"/>
            </c:ext>
          </c:extLst>
        </c:ser>
        <c:ser>
          <c:idx val="1"/>
          <c:order val="1"/>
          <c:tx>
            <c:strRef>
              <c:f>'FS CC&amp;P Exp 201516 Graphs'!$A$45</c:f>
              <c:strCache>
                <c:ptCount val="1"/>
                <c:pt idx="0">
                  <c:v>GOODS AND SERVICES</c:v>
                </c:pt>
              </c:strCache>
            </c:strRef>
          </c:tx>
          <c:cat>
            <c:strRef>
              <c:f>'FS CC&amp;P Exp 201516 Graphs'!$B$43:$E$43</c:f>
              <c:strCache>
                <c:ptCount val="4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</c:strCache>
            </c:strRef>
          </c:cat>
          <c:val>
            <c:numRef>
              <c:f>'FS CC&amp;P Exp 201516 Graphs'!$B$45:$E$45</c:f>
              <c:numCache>
                <c:formatCode>General</c:formatCode>
                <c:ptCount val="4"/>
                <c:pt idx="0">
                  <c:v>1498</c:v>
                </c:pt>
                <c:pt idx="1">
                  <c:v>698</c:v>
                </c:pt>
                <c:pt idx="2">
                  <c:v>5718</c:v>
                </c:pt>
                <c:pt idx="3">
                  <c:v>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15-4B6A-94A5-4F24E9C90828}"/>
            </c:ext>
          </c:extLst>
        </c:ser>
        <c:ser>
          <c:idx val="2"/>
          <c:order val="2"/>
          <c:tx>
            <c:strRef>
              <c:f>'FS CC&amp;P Exp 201516 Graphs'!$A$46</c:f>
              <c:strCache>
                <c:ptCount val="1"/>
                <c:pt idx="0">
                  <c:v>TRANSFERS AND SUBSIDIES</c:v>
                </c:pt>
              </c:strCache>
            </c:strRef>
          </c:tx>
          <c:cat>
            <c:strRef>
              <c:f>'FS CC&amp;P Exp 201516 Graphs'!$B$43:$E$43</c:f>
              <c:strCache>
                <c:ptCount val="4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</c:strCache>
            </c:strRef>
          </c:cat>
          <c:val>
            <c:numRef>
              <c:f>'FS CC&amp;P Exp 201516 Graphs'!$B$46:$E$46</c:f>
              <c:numCache>
                <c:formatCode>General</c:formatCode>
                <c:ptCount val="4"/>
                <c:pt idx="0">
                  <c:v>33534</c:v>
                </c:pt>
                <c:pt idx="1">
                  <c:v>32295</c:v>
                </c:pt>
                <c:pt idx="2">
                  <c:v>35277</c:v>
                </c:pt>
                <c:pt idx="3">
                  <c:v>33073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15-4B6A-94A5-4F24E9C90828}"/>
            </c:ext>
          </c:extLst>
        </c:ser>
        <c:ser>
          <c:idx val="3"/>
          <c:order val="3"/>
          <c:tx>
            <c:strRef>
              <c:f>'FS CC&amp;P Exp 201516 Graphs'!$A$47</c:f>
              <c:strCache>
                <c:ptCount val="1"/>
                <c:pt idx="0">
                  <c:v>PAYMENT OF CAPITAL ASSESTS</c:v>
                </c:pt>
              </c:strCache>
            </c:strRef>
          </c:tx>
          <c:cat>
            <c:strRef>
              <c:f>'FS CC&amp;P Exp 201516 Graphs'!$B$43:$E$43</c:f>
              <c:strCache>
                <c:ptCount val="4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</c:strCache>
            </c:strRef>
          </c:cat>
          <c:val>
            <c:numRef>
              <c:f>'FS CC&amp;P Exp 201516 Graphs'!$B$47:$E$47</c:f>
              <c:numCache>
                <c:formatCode>General</c:formatCode>
                <c:ptCount val="4"/>
                <c:pt idx="0">
                  <c:v>26209</c:v>
                </c:pt>
                <c:pt idx="1">
                  <c:v>28000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15-4B6A-94A5-4F24E9C9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806400"/>
        <c:axId val="94807936"/>
      </c:lineChart>
      <c:catAx>
        <c:axId val="94806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4807936"/>
        <c:crosses val="autoZero"/>
        <c:auto val="1"/>
        <c:lblAlgn val="ctr"/>
        <c:lblOffset val="100"/>
        <c:noMultiLvlLbl val="0"/>
      </c:catAx>
      <c:valAx>
        <c:axId val="94807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48064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'FS CC&amp;P Exp 201516 Graphs'!$A$44</c:f>
              <c:strCache>
                <c:ptCount val="1"/>
                <c:pt idx="0">
                  <c:v>COMPENSATION OF EMPLOYEES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'FS CC&amp;P Exp 201516 Graphs'!$B$43:$E$43</c:f>
              <c:strCache>
                <c:ptCount val="4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</c:strCache>
            </c:strRef>
          </c:cat>
          <c:val>
            <c:numRef>
              <c:f>'FS CC&amp;P Exp 201516 Graphs'!$B$44:$E$44</c:f>
              <c:numCache>
                <c:formatCode>General</c:formatCode>
                <c:ptCount val="4"/>
                <c:pt idx="0">
                  <c:v>37177</c:v>
                </c:pt>
                <c:pt idx="1">
                  <c:v>45290</c:v>
                </c:pt>
                <c:pt idx="2">
                  <c:v>69769</c:v>
                </c:pt>
                <c:pt idx="3">
                  <c:v>49162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8D-49C1-83B8-1B3BB41D3E97}"/>
            </c:ext>
          </c:extLst>
        </c:ser>
        <c:ser>
          <c:idx val="1"/>
          <c:order val="1"/>
          <c:tx>
            <c:strRef>
              <c:f>'FS CC&amp;P Exp 201516 Graphs'!$A$45</c:f>
              <c:strCache>
                <c:ptCount val="1"/>
                <c:pt idx="0">
                  <c:v>GOODS AND SERVICES</c:v>
                </c:pt>
              </c:strCache>
            </c:strRef>
          </c:tx>
          <c:cat>
            <c:strRef>
              <c:f>'FS CC&amp;P Exp 201516 Graphs'!$B$43:$E$43</c:f>
              <c:strCache>
                <c:ptCount val="4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</c:strCache>
            </c:strRef>
          </c:cat>
          <c:val>
            <c:numRef>
              <c:f>'FS CC&amp;P Exp 201516 Graphs'!$B$45:$E$45</c:f>
              <c:numCache>
                <c:formatCode>General</c:formatCode>
                <c:ptCount val="4"/>
                <c:pt idx="0">
                  <c:v>1498</c:v>
                </c:pt>
                <c:pt idx="1">
                  <c:v>698</c:v>
                </c:pt>
                <c:pt idx="2">
                  <c:v>5718</c:v>
                </c:pt>
                <c:pt idx="3">
                  <c:v>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8D-49C1-83B8-1B3BB41D3E97}"/>
            </c:ext>
          </c:extLst>
        </c:ser>
        <c:ser>
          <c:idx val="2"/>
          <c:order val="2"/>
          <c:tx>
            <c:strRef>
              <c:f>'FS CC&amp;P Exp 201516 Graphs'!$A$46</c:f>
              <c:strCache>
                <c:ptCount val="1"/>
                <c:pt idx="0">
                  <c:v>TRANSFERS AND SUBSIDIES</c:v>
                </c:pt>
              </c:strCache>
            </c:strRef>
          </c:tx>
          <c:cat>
            <c:strRef>
              <c:f>'FS CC&amp;P Exp 201516 Graphs'!$B$43:$E$43</c:f>
              <c:strCache>
                <c:ptCount val="4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</c:strCache>
            </c:strRef>
          </c:cat>
          <c:val>
            <c:numRef>
              <c:f>'FS CC&amp;P Exp 201516 Graphs'!$B$46:$E$46</c:f>
              <c:numCache>
                <c:formatCode>General</c:formatCode>
                <c:ptCount val="4"/>
                <c:pt idx="0">
                  <c:v>33534</c:v>
                </c:pt>
                <c:pt idx="1">
                  <c:v>32295</c:v>
                </c:pt>
                <c:pt idx="2">
                  <c:v>35277</c:v>
                </c:pt>
                <c:pt idx="3">
                  <c:v>33073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8D-49C1-83B8-1B3BB41D3E97}"/>
            </c:ext>
          </c:extLst>
        </c:ser>
        <c:ser>
          <c:idx val="3"/>
          <c:order val="3"/>
          <c:tx>
            <c:strRef>
              <c:f>'FS CC&amp;P Exp 201516 Graphs'!$A$47</c:f>
              <c:strCache>
                <c:ptCount val="1"/>
                <c:pt idx="0">
                  <c:v>PAYMENT OF CAPITAL ASSESTS</c:v>
                </c:pt>
              </c:strCache>
            </c:strRef>
          </c:tx>
          <c:cat>
            <c:strRef>
              <c:f>'FS CC&amp;P Exp 201516 Graphs'!$B$43:$E$43</c:f>
              <c:strCache>
                <c:ptCount val="4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</c:strCache>
            </c:strRef>
          </c:cat>
          <c:val>
            <c:numRef>
              <c:f>'FS CC&amp;P Exp 201516 Graphs'!$B$47:$E$47</c:f>
              <c:numCache>
                <c:formatCode>General</c:formatCode>
                <c:ptCount val="4"/>
                <c:pt idx="0">
                  <c:v>26209</c:v>
                </c:pt>
                <c:pt idx="1">
                  <c:v>28000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8D-49C1-83B8-1B3BB41D3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14</xdr:row>
      <xdr:rowOff>157162</xdr:rowOff>
    </xdr:from>
    <xdr:to>
      <xdr:col>14</xdr:col>
      <xdr:colOff>381000</xdr:colOff>
      <xdr:row>27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590550</xdr:colOff>
      <xdr:row>29</xdr:row>
      <xdr:rowOff>123825</xdr:rowOff>
    </xdr:from>
    <xdr:to>
      <xdr:col>13</xdr:col>
      <xdr:colOff>161925</xdr:colOff>
      <xdr:row>46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504824</xdr:colOff>
      <xdr:row>14</xdr:row>
      <xdr:rowOff>33337</xdr:rowOff>
    </xdr:from>
    <xdr:to>
      <xdr:col>18</xdr:col>
      <xdr:colOff>161925</xdr:colOff>
      <xdr:row>31</xdr:row>
      <xdr:rowOff>23812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38099</xdr:colOff>
      <xdr:row>3</xdr:row>
      <xdr:rowOff>23812</xdr:rowOff>
    </xdr:from>
    <xdr:to>
      <xdr:col>30</xdr:col>
      <xdr:colOff>200025</xdr:colOff>
      <xdr:row>17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19049</xdr:colOff>
      <xdr:row>18</xdr:row>
      <xdr:rowOff>42862</xdr:rowOff>
    </xdr:from>
    <xdr:to>
      <xdr:col>30</xdr:col>
      <xdr:colOff>238124</xdr:colOff>
      <xdr:row>32</xdr:row>
      <xdr:rowOff>14287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1</xdr:row>
      <xdr:rowOff>47625</xdr:rowOff>
    </xdr:from>
    <xdr:to>
      <xdr:col>12</xdr:col>
      <xdr:colOff>257175</xdr:colOff>
      <xdr:row>18</xdr:row>
      <xdr:rowOff>38100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25</xdr:row>
      <xdr:rowOff>57150</xdr:rowOff>
    </xdr:from>
    <xdr:to>
      <xdr:col>14</xdr:col>
      <xdr:colOff>371475</xdr:colOff>
      <xdr:row>40</xdr:row>
      <xdr:rowOff>47625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352425</xdr:colOff>
      <xdr:row>41</xdr:row>
      <xdr:rowOff>104775</xdr:rowOff>
    </xdr:from>
    <xdr:to>
      <xdr:col>15</xdr:col>
      <xdr:colOff>47625</xdr:colOff>
      <xdr:row>54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1352550</xdr:colOff>
      <xdr:row>50</xdr:row>
      <xdr:rowOff>95250</xdr:rowOff>
    </xdr:from>
    <xdr:to>
      <xdr:col>7</xdr:col>
      <xdr:colOff>161925</xdr:colOff>
      <xdr:row>67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1152525</xdr:colOff>
      <xdr:row>24</xdr:row>
      <xdr:rowOff>4761</xdr:rowOff>
    </xdr:from>
    <xdr:to>
      <xdr:col>3</xdr:col>
      <xdr:colOff>2447925</xdr:colOff>
      <xdr:row>46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51/AppData/Local/Microsoft/Windows/Temporary%20Internet%20Files/Content.Outlook/QCXC9H4N/FS%20-%20Vote%2007%20-%20Social%20Development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51/AppData/Local/Microsoft/Windows/Temporary%20Internet%20Files/Content.Outlook/QCXC9H4N/SASSA%202015-16%20IYM%20%20MARCH%202016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51/AppData/Local/Microsoft/Windows/Temporary%20Internet%20Files/Content.Outlook/QCXC9H4N/Copy%20of%20SASSA%202013-14%20IYM%20MARCH-%20Final%20(2)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51/AppData/Local/Microsoft/Windows/Temporary%20Internet%20Files/Content.Outlook/QCXC9H4N/SASSA%202014-15%20IYM%20MARCH%202015%20(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Names"/>
      <sheetName val="shtSet"/>
      <sheetName val="General"/>
      <sheetName val="Help"/>
      <sheetName val="Settings"/>
      <sheetName val="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Direct_charges"/>
      <sheetName val="Deviations"/>
      <sheetName val="Function shifts"/>
      <sheetName val="Performance Indicators"/>
      <sheetName val="Reprioritisation"/>
      <sheetName val="Personnel"/>
      <sheetName val="Training"/>
      <sheetName val="PPP Projects"/>
      <sheetName val="Entities"/>
      <sheetName val="Municipalities"/>
      <sheetName val="Own Receipts"/>
      <sheetName val="C-Grants"/>
      <sheetName val="Analysis"/>
      <sheetName val="PM"/>
      <sheetName val="Infrastructure"/>
      <sheetName val="Infrastructure Summary"/>
      <sheetName val="ODA Summary"/>
      <sheetName val="Checks"/>
      <sheetName val="Macros"/>
      <sheetName val="Additional Information"/>
    </sheetNames>
    <sheetDataSet>
      <sheetData sheetId="0"/>
      <sheetData sheetId="1">
        <row r="8">
          <cell r="G8" t="str">
            <v>2015/16</v>
          </cell>
        </row>
        <row r="10">
          <cell r="G10" t="str">
            <v>2013/14</v>
          </cell>
        </row>
        <row r="11">
          <cell r="G11" t="str">
            <v>2012/13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"/>
      <sheetName val="FS"/>
      <sheetName val="GT"/>
      <sheetName val="KZN"/>
      <sheetName val="LIM"/>
      <sheetName val="MPU"/>
      <sheetName val="NC"/>
      <sheetName val="NW"/>
      <sheetName val="WC"/>
      <sheetName val="Summary"/>
    </sheetNames>
    <sheetDataSet>
      <sheetData sheetId="0" refreshError="1">
        <row r="56">
          <cell r="N56">
            <v>106317</v>
          </cell>
        </row>
      </sheetData>
      <sheetData sheetId="1" refreshError="1">
        <row r="56">
          <cell r="N56">
            <v>33506</v>
          </cell>
        </row>
      </sheetData>
      <sheetData sheetId="2" refreshError="1">
        <row r="56">
          <cell r="N56">
            <v>49506</v>
          </cell>
        </row>
      </sheetData>
      <sheetData sheetId="3" refreshError="1">
        <row r="56">
          <cell r="N56">
            <v>97072</v>
          </cell>
        </row>
      </sheetData>
      <sheetData sheetId="4" refreshError="1">
        <row r="56">
          <cell r="N56">
            <v>47083</v>
          </cell>
        </row>
      </sheetData>
      <sheetData sheetId="5" refreshError="1">
        <row r="56">
          <cell r="N56">
            <v>30942</v>
          </cell>
        </row>
      </sheetData>
      <sheetData sheetId="6" refreshError="1">
        <row r="56">
          <cell r="N56">
            <v>13367</v>
          </cell>
        </row>
      </sheetData>
      <sheetData sheetId="7" refreshError="1">
        <row r="56">
          <cell r="N56">
            <v>34479</v>
          </cell>
        </row>
      </sheetData>
      <sheetData sheetId="8" refreshError="1">
        <row r="56">
          <cell r="N56">
            <v>29136</v>
          </cell>
        </row>
      </sheetData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"/>
      <sheetName val="FS"/>
      <sheetName val="GT"/>
      <sheetName val="KZN"/>
      <sheetName val="LIM"/>
      <sheetName val="MPU"/>
      <sheetName val="NC"/>
      <sheetName val="NW"/>
      <sheetName val="WC"/>
      <sheetName val="Summary"/>
    </sheetNames>
    <sheetDataSet>
      <sheetData sheetId="0">
        <row r="46">
          <cell r="N46">
            <v>112059</v>
          </cell>
        </row>
      </sheetData>
      <sheetData sheetId="1">
        <row r="46">
          <cell r="N46">
            <v>37405</v>
          </cell>
        </row>
        <row r="90">
          <cell r="N90">
            <v>37332</v>
          </cell>
        </row>
      </sheetData>
      <sheetData sheetId="2">
        <row r="46">
          <cell r="N46">
            <v>53428</v>
          </cell>
        </row>
      </sheetData>
      <sheetData sheetId="3">
        <row r="46">
          <cell r="N46">
            <v>123313</v>
          </cell>
        </row>
      </sheetData>
      <sheetData sheetId="4">
        <row r="46">
          <cell r="N46">
            <v>55960</v>
          </cell>
        </row>
      </sheetData>
      <sheetData sheetId="5">
        <row r="46">
          <cell r="N46">
            <v>32686</v>
          </cell>
        </row>
      </sheetData>
      <sheetData sheetId="6">
        <row r="46">
          <cell r="N46">
            <v>13623</v>
          </cell>
        </row>
      </sheetData>
      <sheetData sheetId="7">
        <row r="46">
          <cell r="N46">
            <v>39610</v>
          </cell>
        </row>
      </sheetData>
      <sheetData sheetId="8">
        <row r="46">
          <cell r="N46">
            <v>27888</v>
          </cell>
        </row>
      </sheetData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"/>
      <sheetName val="FS"/>
      <sheetName val="GT"/>
      <sheetName val="KZN"/>
      <sheetName val="LIM"/>
      <sheetName val="MPU"/>
      <sheetName val="NC"/>
      <sheetName val="NW"/>
      <sheetName val="WC"/>
      <sheetName val="Summary"/>
    </sheetNames>
    <sheetDataSet>
      <sheetData sheetId="0">
        <row r="43">
          <cell r="N43">
            <v>111425</v>
          </cell>
        </row>
      </sheetData>
      <sheetData sheetId="1">
        <row r="43">
          <cell r="N43">
            <v>35906</v>
          </cell>
        </row>
      </sheetData>
      <sheetData sheetId="2">
        <row r="43">
          <cell r="N43">
            <v>51166</v>
          </cell>
        </row>
      </sheetData>
      <sheetData sheetId="3" refreshError="1"/>
      <sheetData sheetId="4">
        <row r="43">
          <cell r="N43">
            <v>53524</v>
          </cell>
        </row>
      </sheetData>
      <sheetData sheetId="5">
        <row r="43">
          <cell r="N43">
            <v>32721</v>
          </cell>
        </row>
      </sheetData>
      <sheetData sheetId="6">
        <row r="43">
          <cell r="N43">
            <v>13698</v>
          </cell>
        </row>
      </sheetData>
      <sheetData sheetId="7">
        <row r="43">
          <cell r="N43">
            <v>36228</v>
          </cell>
        </row>
      </sheetData>
      <sheetData sheetId="8">
        <row r="43">
          <cell r="N43">
            <v>28491</v>
          </cell>
        </row>
      </sheetData>
      <sheetData sheetId="9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Book1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tsheliso maseloa" refreshedDate="42517.58354097222" createdVersion="4" refreshedVersion="4" minRefreshableVersion="3" recordCount="163" xr:uid="{00000000-000A-0000-FFFF-FFFF00000000}">
  <cacheSource type="worksheet">
    <worksheetSource ref="A1:CM164" sheet="Bas report 201516"/>
  </cacheSource>
  <cacheFields count="91">
    <cacheField name="National_Provincial" numFmtId="0">
      <sharedItems count="1">
        <s v="Free State"/>
      </sharedItems>
    </cacheField>
    <cacheField name="Department" numFmtId="0">
      <sharedItems count="1">
        <s v="Vote 07: Social Development"/>
      </sharedItems>
    </cacheField>
    <cacheField name="Responsibility_Level_1" numFmtId="0">
      <sharedItems count="1">
        <s v="DEPARTMENTAL RESPONSIBILITIES"/>
      </sharedItems>
    </cacheField>
    <cacheField name="Responsibility_Level_2" numFmtId="0">
      <sharedItems count="1">
        <s v="HEAD OF DEPARTMENT - SOCIAL DEV"/>
      </sharedItems>
    </cacheField>
    <cacheField name="Responsibility_Level_3" numFmtId="0">
      <sharedItems/>
    </cacheField>
    <cacheField name="Responsibility_Level_4" numFmtId="0">
      <sharedItems count="2">
        <s v="CHIEF DIR:SOCIAL WELFARE SERVICE"/>
        <s v="CHIEF DIR:DISTRICT AND INSTITUT"/>
      </sharedItems>
    </cacheField>
    <cacheField name="Responsibility_Lowest_Level" numFmtId="0">
      <sharedItems count="9">
        <s v="ADMINISTRATIVE SUPP &amp; SERV (P3)"/>
        <s v="SD: CHILDREN"/>
        <s v="THABO MOFUTSANYANA (DC19)"/>
        <s v="FEZILE DABI (DC20)"/>
        <s v="XHARIEP (DC16)"/>
        <s v="MOTHEO (DC17)"/>
        <s v="LEJWELEPUTSWA (DC18)"/>
        <s v="TSHIRELETSONG"/>
        <s v="LERATONG"/>
      </sharedItems>
    </cacheField>
    <cacheField name="Responsibility_Lowest_Level_Code" numFmtId="0">
      <sharedItems containsSemiMixedTypes="0" containsString="0" containsNumber="1" containsInteger="1" minValue="32302260" maxValue="32341260"/>
    </cacheField>
    <cacheField name="Econ_Class" numFmtId="0">
      <sharedItems count="3">
        <s v="CURRENT"/>
        <s v="CAPITAL"/>
        <s v="TR CUR"/>
      </sharedItems>
    </cacheField>
    <cacheField name="Financial_Year" numFmtId="0">
      <sharedItems count="1">
        <s v="2015/2016"/>
      </sharedItems>
    </cacheField>
    <cacheField name="Original_Budget" numFmtId="0">
      <sharedItems containsSemiMixedTypes="0" containsString="0" containsNumber="1" containsInteger="1" minValue="0" maxValue="10000000"/>
    </cacheField>
    <cacheField name="Adjustment_Budget" numFmtId="0">
      <sharedItems containsSemiMixedTypes="0" containsString="0" containsNumber="1" containsInteger="1" minValue="-6900000" maxValue="3600000"/>
    </cacheField>
    <cacheField name="Virement" numFmtId="0">
      <sharedItems containsSemiMixedTypes="0" containsString="0" containsNumber="1" containsInteger="1" minValue="0" maxValue="0"/>
    </cacheField>
    <cacheField name="Fund_Shift" numFmtId="0">
      <sharedItems containsSemiMixedTypes="0" containsString="0" containsNumber="1" containsInteger="1" minValue="-20000" maxValue="13350"/>
    </cacheField>
    <cacheField name="Roll_Over" numFmtId="0">
      <sharedItems containsSemiMixedTypes="0" containsString="0" containsNumber="1" containsInteger="1" minValue="0" maxValue="0"/>
    </cacheField>
    <cacheField name="Current_Budget" numFmtId="0">
      <sharedItems containsSemiMixedTypes="0" containsString="0" containsNumber="1" containsInteger="1" minValue="-3000" maxValue="9982000"/>
    </cacheField>
    <cacheField name="Commitment" numFmtId="0">
      <sharedItems containsSemiMixedTypes="0" containsString="0" containsNumber="1" minValue="0" maxValue="23200"/>
    </cacheField>
    <cacheField name="Total_Expenditure" numFmtId="0">
      <sharedItems containsSemiMixedTypes="0" containsString="0" containsNumber="1" minValue="-40670" maxValue="8490559.3800000008" count="101">
        <n v="0"/>
        <n v="440"/>
        <n v="52263.75"/>
        <n v="61576.56"/>
        <n v="482.69"/>
        <n v="755"/>
        <n v="970"/>
        <n v="330.45"/>
        <n v="9994.4599999999991"/>
        <n v="9390.33"/>
        <n v="5636.62"/>
        <n v="21238.3"/>
        <n v="29790.3"/>
        <n v="60077.2"/>
        <n v="49727.49"/>
        <n v="38700"/>
        <n v="74095.95"/>
        <n v="3472.2"/>
        <n v="143799.12"/>
        <n v="218436.57"/>
        <n v="382305.98"/>
        <n v="152963"/>
        <n v="2940825.21"/>
        <n v="181.5"/>
        <n v="19821.400000000001"/>
        <n v="2150.7199999999998"/>
        <n v="1179.99"/>
        <n v="1760"/>
        <n v="2948.41"/>
        <n v="83454.75"/>
        <n v="33200"/>
        <n v="43147.839999999997"/>
        <n v="39846.68"/>
        <n v="253713.7"/>
        <n v="110333.71"/>
        <n v="287100"/>
        <n v="468326"/>
        <n v="484418.02"/>
        <n v="769151.95"/>
        <n v="6219003.54"/>
        <n v="73354.94"/>
        <n v="-2361"/>
        <n v="220"/>
        <n v="9850.5"/>
        <n v="1429.69"/>
        <n v="360.48"/>
        <n v="7744.7"/>
        <n v="3060.41"/>
        <n v="53293.35"/>
        <n v="99196.2"/>
        <n v="179100"/>
        <n v="370696"/>
        <n v="384309.52"/>
        <n v="574380.16"/>
        <n v="4417301.1100000003"/>
        <n v="23877.84"/>
        <n v="6445.52"/>
        <n v="22780.2"/>
        <n v="14925"/>
        <n v="1533.61"/>
        <n v="1368.46"/>
        <n v="5520"/>
        <n v="9237"/>
        <n v="8882"/>
        <n v="137477.54999999999"/>
        <n v="96017.34"/>
        <n v="92756.54"/>
        <n v="173987.73"/>
        <n v="218748"/>
        <n v="395439.58"/>
        <n v="343270"/>
        <n v="632685.18000000005"/>
        <n v="4881183.1399999997"/>
        <n v="21343.279999999999"/>
        <n v="-40670"/>
        <n v="18900.3"/>
        <n v="2676.18"/>
        <n v="565.1"/>
        <n v="17935.62"/>
        <n v="41272.35"/>
        <n v="176170.66"/>
        <n v="328200"/>
        <n v="635820.56999999995"/>
        <n v="824076.5"/>
        <n v="1104785.72"/>
        <n v="8490559.3800000008"/>
        <n v="38466.839999999997"/>
        <n v="9850"/>
        <n v="-8144.25"/>
        <n v="1918.56"/>
        <n v="2142.38"/>
        <n v="5493"/>
        <n v="9960"/>
        <n v="19833.599999999999"/>
        <n v="66765.149999999994"/>
        <n v="112957.33"/>
        <n v="243300"/>
        <n v="443749"/>
        <n v="449892.71"/>
        <n v="761024.2"/>
        <n v="5854069.6900000004"/>
      </sharedItems>
    </cacheField>
    <cacheField name="Available_Budget" numFmtId="0">
      <sharedItems containsSemiMixedTypes="0" containsString="0" containsNumber="1" minValue="-304785.71999999997" maxValue="1491440.62"/>
    </cacheField>
    <cacheField name="Regional_ID_Level_4" numFmtId="0">
      <sharedItems/>
    </cacheField>
    <cacheField name="Regional_ID_Level_5" numFmtId="0">
      <sharedItems containsBlank="1"/>
    </cacheField>
    <cacheField name="Regional_ID_Level_6" numFmtId="0">
      <sharedItems containsBlank="1"/>
    </cacheField>
    <cacheField name="Regional_ID_Lowest_Level" numFmtId="0">
      <sharedItems/>
    </cacheField>
    <cacheField name="Regional_ID_Lowest_Level_Code" numFmtId="0">
      <sharedItems containsSemiMixedTypes="0" containsString="0" containsNumber="1" containsInteger="1" minValue="27260" maxValue="30005260"/>
    </cacheField>
    <cacheField name="Fund_Level_1" numFmtId="0">
      <sharedItems/>
    </cacheField>
    <cacheField name="Fund_Level_2" numFmtId="0">
      <sharedItems/>
    </cacheField>
    <cacheField name="Fund_Level_3" numFmtId="0">
      <sharedItems/>
    </cacheField>
    <cacheField name="Fund_Level_4" numFmtId="0">
      <sharedItems/>
    </cacheField>
    <cacheField name="Fund_Lowest_Level" numFmtId="0">
      <sharedItems/>
    </cacheField>
    <cacheField name="Fund_Lowest_Level_Code" numFmtId="0">
      <sharedItems containsSemiMixedTypes="0" containsString="0" containsNumber="1" containsInteger="1" minValue="341260" maxValue="341260"/>
    </cacheField>
    <cacheField name="Programme_Level_5" numFmtId="0">
      <sharedItems count="1">
        <s v="CHILDREN AND FAMILIES"/>
      </sharedItems>
    </cacheField>
    <cacheField name="Sub_Programme_Level_6" numFmtId="0">
      <sharedItems count="1">
        <s v="CHILD CARE&amp;PROTECTION"/>
      </sharedItems>
    </cacheField>
    <cacheField name="Objective_Level_7" numFmtId="0">
      <sharedItems count="1">
        <s v="CHILD CARE &amp; PROTECTION SERVICES"/>
      </sharedItems>
    </cacheField>
    <cacheField name="Objective_Lowest_Level" numFmtId="0">
      <sharedItems/>
    </cacheField>
    <cacheField name="Objective_Lowest_Level_Code" numFmtId="0">
      <sharedItems containsSemiMixedTypes="0" containsString="0" containsNumber="1" containsInteger="1" minValue="30084260" maxValue="30084260"/>
    </cacheField>
    <cacheField name="Assets_Level_1" numFmtId="0">
      <sharedItems/>
    </cacheField>
    <cacheField name="Assets_Level_2" numFmtId="0">
      <sharedItems/>
    </cacheField>
    <cacheField name="Assets_Level_3" numFmtId="0">
      <sharedItems containsBlank="1"/>
    </cacheField>
    <cacheField name="Assets_Lowest_Level" numFmtId="0">
      <sharedItems/>
    </cacheField>
    <cacheField name="Assets_Lowest_Level_Code" numFmtId="0">
      <sharedItems containsSemiMixedTypes="0" containsString="0" containsNumber="1" containsInteger="1" minValue="235260" maxValue="30034260"/>
    </cacheField>
    <cacheField name="Project_Level_1" numFmtId="0">
      <sharedItems/>
    </cacheField>
    <cacheField name="Project_Level_2" numFmtId="0">
      <sharedItems/>
    </cacheField>
    <cacheField name="Project_Lowest_Level" numFmtId="0">
      <sharedItems/>
    </cacheField>
    <cacheField name="Project_Lowest_Level_Code" numFmtId="0">
      <sharedItems containsSemiMixedTypes="0" containsString="0" containsNumber="1" containsInteger="1" minValue="4260" maxValue="4260"/>
    </cacheField>
    <cacheField name="Item_Level_1" numFmtId="0">
      <sharedItems count="1">
        <s v="PAYMENTS"/>
      </sharedItems>
    </cacheField>
    <cacheField name="Item_Level_2" numFmtId="0">
      <sharedItems count="3">
        <s v="PAYMENTS"/>
        <s v="PUR/CONST CAPITAL ASSETS"/>
        <s v="TRANSFERS AND SUBSIDIES"/>
      </sharedItems>
    </cacheField>
    <cacheField name="Item_Level_3" numFmtId="0">
      <sharedItems count="4">
        <s v="GOODS AND SERVICES"/>
        <s v="MACHINERY AND EQUIPMENT"/>
        <s v="COMPENSATION OF EMPLOYEES"/>
        <s v="HOUSEHOLDS (HH)"/>
      </sharedItems>
    </cacheField>
    <cacheField name="Item_Level_4" numFmtId="0">
      <sharedItems count="13">
        <s v="TRAVEL AND SUBSISTENCE"/>
        <s v="OTHER MACHINERY &amp; EQUIPMENT"/>
        <s v="MINOR ASSETS"/>
        <s v="ADMINISTRATIVE FEES: PAYMENTS"/>
        <s v="CATERING:DEPARTML ACTIVITIES"/>
        <s v="CONTRACTORS"/>
        <s v="SOCIAL CONTRIBUTIONS"/>
        <s v="SALARIES AND WAGES"/>
        <s v="CONS:STA,PRINT&amp;OFF SUP"/>
        <s v="CONS SUPPLIES"/>
        <s v="OPERATING PAYMENTS"/>
        <s v="H/H:EMPLOYEE SOCIAL BENEFITS"/>
        <s v="AGENCY&amp;SUPRT/OUTSOURCED SERVICES"/>
      </sharedItems>
    </cacheField>
    <cacheField name="Item_Level_5" numFmtId="0">
      <sharedItems count="19">
        <s v="T&amp;S DOMESTIC"/>
        <s v="FURNITURE &amp; OFFICE EQUIPMENT"/>
        <s v="T&amp;S DOMESTIC: NON EMLOYEES"/>
        <s v="MACHINERY &amp; EQUIPMENT&lt;R5000"/>
        <s v="TRAVEL AGENCY FEES"/>
        <s v="CATERING:DEPARTML ACTIVITIES"/>
        <s v="CONTRCTRS:EVENT PROMOTERS"/>
        <s v="SOCIAL CONTRIBUTIONS RESIDENTS"/>
        <s v="SALARIES &amp; WAGES:RESIDENTS"/>
        <s v="CONS:SP&amp;OS:STATIONERY"/>
        <s v="CONS:SP&amp;OS:PRNT CART"/>
        <s v="CONS:SP&amp;OS:PRNTNG PAPR"/>
        <s v="CONS:HOUSEHOLD SUPP"/>
        <s v="CONS: UNIFORM &amp; CLOTHING"/>
        <s v="O/P:NONLIFE INSRNC PRM-TRY12.1.2"/>
        <s v="H/H EMPL S/BEN:LEAVE GRATUITY"/>
        <s v="FINANCE LEASES OTH MACH&amp;EQUIP"/>
        <s v="A&amp;S/O/S:MED &amp; CHEM WASTE REM"/>
        <s v="CONS:MATERIALS AND SUPPLIES"/>
      </sharedItems>
    </cacheField>
    <cacheField name="Item_Level_6" numFmtId="0">
      <sharedItems containsBlank="1" count="28">
        <s v="T&amp;S:DOM:TRANSPORT-SHUTTLE SRVCS"/>
        <s v="OFFICE EQUIPMENT"/>
        <s v="OFFICE FURNITURE"/>
        <s v="T&amp;S DOM NON EMPL:FOOD&amp;BEVER"/>
        <s v="EQP&lt;R5000:FURNITURE&amp;OFFICE EQUIP"/>
        <s v="TRAVEL AGENCY FEES"/>
        <m/>
        <s v="CONTRCTRS:EVENT PROMOTERS"/>
        <s v="SOC CONTRIB: SERV BENEFITS(RES)"/>
        <s v="T&amp;S DOM:INCIDENTAL COST"/>
        <s v="T&amp;S DOM:FOOD&amp;BEVER"/>
        <s v="T&amp;S:DOM:DAILY ALLOWANCE"/>
        <s v="SAL&amp;WAGES:NON PENSIONABLE(RES)"/>
        <s v="CONS:SP&amp;OS:STATIONERY"/>
        <s v="CONS:SP&amp;OS:PRNT CART"/>
        <s v="T&amp;S DOM:ACCOMMODATION"/>
        <s v="CONS:SP&amp;OS:PRNTNG PAPR"/>
        <s v="T&amp;S:DOM:TRANSPORT"/>
        <s v="CONS HOUS SUP: GROCERIES"/>
        <s v="SAL&amp;WAGES:PENSIONABLE(RES)"/>
        <s v="CONS SUPP:UNIFORM &amp; CLOTHING"/>
        <s v="O/P:N-LIFE INS PRM-TRY12.1.2"/>
        <s v="CONS HOUS SUP:DISP PAPER/PLASTIC"/>
        <s v="CONS HOUS SUP:WASH/CLEAN DETERGN"/>
        <s v="FINANCE LEASES OTH MACH"/>
        <s v="A&amp;S/O/S:MED &amp; CHEM WASTE REM"/>
        <s v="CONS:MATERIALS AND SUPPLIES"/>
        <s v="CONS HOUS SUP:CROCKERY &amp; CUTLERY"/>
      </sharedItems>
    </cacheField>
    <cacheField name="Item_Lowest_Level" numFmtId="0">
      <sharedItems count="42">
        <s v="T&amp;S DOM:ROAD TRANSPORT"/>
        <s v="OFFICE EQUIPMENT"/>
        <s v="OFFICE FURNITURE"/>
        <s v="T&amp;S DOM NON EMPL:FOOD&amp;BEVER"/>
        <s v="F&amp;O/EQP&lt;R5000:OFFICE FURN"/>
        <s v="TRAVEL AGENCY FEES"/>
        <s v="CATERING:DEPARTML ACTIVITIES"/>
        <s v="CONTRCTRS:EVENT PROMOTERS"/>
        <s v="EMPL CONTR:BARGAIN COUNCIL(RES)"/>
        <s v="T&amp;S DOM:INCIDENTAL COST"/>
        <s v="T&amp;S DOM:FOOD&amp;BEVER"/>
        <s v="T&amp;S DOM:SPECIAL DAILY ALLOW"/>
        <s v="S&amp;W:OVERTIME (RES)"/>
        <s v="CONS:SP&amp;OS:STATIONERY"/>
        <s v="CONS:SP&amp;OS:PRNT CART"/>
        <s v="T&amp;S DOM:AIR TRANSPORT"/>
        <s v="S&amp;W:SERV BASED OTHER (RES)"/>
        <s v="S&amp;W: CAPITAL REMUNERATION (RES)"/>
        <s v="T&amp;S DOM:ACCOMMODATION"/>
        <s v="CONS:SP&amp;OS:PRNTNG PAPR"/>
        <s v="T&amp;S DOM:KM ALL(OWN TRANSPORT)"/>
        <s v="T&amp;S DOM:KM ALLOWANCE SMS"/>
        <s v="S&amp;W:CMPNS/CIRCM (RES)"/>
        <s v="S&amp;W:HOUSING ALLOWANCE (RES)"/>
        <s v="S&amp;W:PERFORMANCE BONUS (RES)"/>
        <s v="CONS HOUS SUP: GROCERIES"/>
        <s v="S&amp;W: NON PENSIONABLE ALL OTH(RES"/>
        <s v="S&amp;W: SERVICE BONUS (RES)"/>
        <s v="EMPL CONTR:PENSION (RES)"/>
        <s v="EMPL CONTR:MEDICAL (RES)"/>
        <s v="S&amp;W: BASIC SALARY (RES)"/>
        <s v="CONS SUPP:UNIFORM &amp; CLOTHING"/>
        <s v="O/P:N-LIFE INS PRM-TRY12.1.2"/>
        <s v="S&amp;W: PERIODIC PAYMENTS OTH (RES)"/>
        <s v="H/H EMPL S/BEN:LEAVE GRATUITY"/>
        <s v="S&amp;W:PERF AWARD OTHER (RES)"/>
        <s v="CONS HOUS SUP:DIS PAPER/PLAST"/>
        <s v="CONS HOUS SUP:WASH/CLEAN DETE"/>
        <s v="FINANCE LEASES OTH MACH"/>
        <s v="A&amp;S/O/S:MED &amp; CHEM WASTE REM"/>
        <s v="CONS:MATERIALS AND SUPPLIES"/>
        <s v="CONS HOUS SUP:CROCKERY &amp; CUTLERY"/>
      </sharedItems>
    </cacheField>
    <cacheField name="Item_Lowest_Level_Code" numFmtId="0">
      <sharedItems containsSemiMixedTypes="0" containsString="0" containsNumber="1" containsInteger="1" minValue="712260" maxValue="4846260"/>
    </cacheField>
    <cacheField name="Infrastructure_Level_1" numFmtId="0">
      <sharedItems/>
    </cacheField>
    <cacheField name="Infrastructure_Level_2" numFmtId="0">
      <sharedItems/>
    </cacheField>
    <cacheField name="Infrastructure_Level_3" numFmtId="0">
      <sharedItems/>
    </cacheField>
    <cacheField name="Infrastructure_Level_4" numFmtId="0">
      <sharedItems/>
    </cacheField>
    <cacheField name="Infrastructure_Level_5" numFmtId="0">
      <sharedItems containsBlank="1"/>
    </cacheField>
    <cacheField name="Infrastructure_Level_6" numFmtId="0">
      <sharedItems containsNonDate="0" containsString="0" containsBlank="1"/>
    </cacheField>
    <cacheField name="Infrastructure_Lowest_Level" numFmtId="0">
      <sharedItems/>
    </cacheField>
    <cacheField name="Infrastructure_Lowest_Level_Code" numFmtId="0">
      <sharedItems containsSemiMixedTypes="0" containsString="0" containsNumber="1" containsInteger="1" minValue="86260" maxValue="106260"/>
    </cacheField>
    <cacheField name="ECON_CLASS_LEVEL_2" numFmtId="0">
      <sharedItems/>
    </cacheField>
    <cacheField name="ECON_CLASS_LEVEL_3" numFmtId="0">
      <sharedItems/>
    </cacheField>
    <cacheField name="INCONSISTENT_ECON_CLASS" numFmtId="0">
      <sharedItems/>
    </cacheField>
    <cacheField name="Func_Class_Level_1" numFmtId="0">
      <sharedItems/>
    </cacheField>
    <cacheField name="Func_Class_Level_2" numFmtId="0">
      <sharedItems/>
    </cacheField>
    <cacheField name="Func_Class_Lowest_Level" numFmtId="0">
      <sharedItems/>
    </cacheField>
    <cacheField name="I3" numFmtId="0">
      <sharedItems containsSemiMixedTypes="0" containsString="0" containsNumber="1" containsInteger="1" minValue="46" maxValue="64"/>
    </cacheField>
    <cacheField name="I4" numFmtId="0">
      <sharedItems containsSemiMixedTypes="0" containsString="0" containsNumber="1" containsInteger="1" minValue="231" maxValue="359"/>
    </cacheField>
    <cacheField name="I5" numFmtId="0">
      <sharedItems containsSemiMixedTypes="0" containsString="0" containsNumber="1" containsInteger="1" minValue="639" maxValue="4731"/>
    </cacheField>
    <cacheField name="I6" numFmtId="0">
      <sharedItems containsSemiMixedTypes="0" containsString="0" containsNumber="1" containsInteger="1" minValue="0" maxValue="4845"/>
    </cacheField>
    <cacheField name="A1" numFmtId="0">
      <sharedItems containsSemiMixedTypes="0" containsString="0" containsNumber="1" containsInteger="1" minValue="1" maxValue="4"/>
    </cacheField>
    <cacheField name="A2" numFmtId="0">
      <sharedItems containsSemiMixedTypes="0" containsString="0" containsNumber="1" containsInteger="1" minValue="6" maxValue="235"/>
    </cacheField>
    <cacheField name="A3" numFmtId="0">
      <sharedItems containsSemiMixedTypes="0" containsString="0" containsNumber="1" containsInteger="1" minValue="0" maxValue="66"/>
    </cacheField>
    <cacheField name="INF1" numFmtId="0">
      <sharedItems containsSemiMixedTypes="0" containsString="0" containsNumber="1" containsInteger="1" minValue="1" maxValue="1"/>
    </cacheField>
    <cacheField name="INF2" numFmtId="0">
      <sharedItems containsSemiMixedTypes="0" containsString="0" containsNumber="1" containsInteger="1" minValue="72" maxValue="72"/>
    </cacheField>
    <cacheField name="INF3" numFmtId="0">
      <sharedItems containsSemiMixedTypes="0" containsString="0" containsNumber="1" containsInteger="1" minValue="74" maxValue="82"/>
    </cacheField>
    <cacheField name="INF4" numFmtId="0">
      <sharedItems containsSemiMixedTypes="0" containsString="0" containsNumber="1" containsInteger="1" minValue="76" maxValue="106"/>
    </cacheField>
    <cacheField name="INF5" numFmtId="0">
      <sharedItems containsSemiMixedTypes="0" containsString="0" containsNumber="1" containsInteger="1" minValue="0" maxValue="98"/>
    </cacheField>
    <cacheField name="P2" numFmtId="0">
      <sharedItems containsSemiMixedTypes="0" containsString="0" containsNumber="1" containsInteger="1" minValue="4" maxValue="4"/>
    </cacheField>
    <cacheField name="P3" numFmtId="0">
      <sharedItems containsSemiMixedTypes="0" containsString="0" containsNumber="1" containsInteger="1" minValue="0" maxValue="0"/>
    </cacheField>
    <cacheField name="P4" numFmtId="0">
      <sharedItems containsSemiMixedTypes="0" containsString="0" containsNumber="1" containsInteger="1" minValue="0" maxValue="0"/>
    </cacheField>
    <cacheField name="P5" numFmtId="0">
      <sharedItems containsSemiMixedTypes="0" containsString="0" containsNumber="1" containsInteger="1" minValue="0" maxValue="0"/>
    </cacheField>
    <cacheField name="Entity" numFmtId="0">
      <sharedItems/>
    </cacheField>
    <cacheField name="GFS1" numFmtId="0">
      <sharedItems/>
    </cacheField>
    <cacheField name="GFS2" numFmtId="0">
      <sharedItems/>
    </cacheField>
    <cacheField name="GFS3" numFmtId="0">
      <sharedItems/>
    </cacheField>
    <cacheField name="GFS4" numFmtId="0">
      <sharedItems/>
    </cacheField>
    <cacheField name="GFS5" numFmtId="0">
      <sharedItems/>
    </cacheField>
    <cacheField name="GFS6" numFmtId="0">
      <sharedItems/>
    </cacheField>
    <cacheField name="Programme_Level_5_Code" numFmtId="0">
      <sharedItems containsSemiMixedTypes="0" containsString="0" containsNumber="1" containsInteger="1" minValue="4606260" maxValue="4606260" count="1">
        <n v="4606260"/>
      </sharedItems>
    </cacheField>
    <cacheField name="Sub_Programme_Level_6_Code" numFmtId="0">
      <sharedItems containsSemiMixedTypes="0" containsString="0" containsNumber="1" containsInteger="1" minValue="4609260" maxValue="460926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tsheliso maseloa" refreshedDate="42566.395244212959" createdVersion="4" refreshedVersion="4" minRefreshableVersion="3" recordCount="43" xr:uid="{00000000-000A-0000-FFFF-FFFF01000000}">
  <cacheSource type="worksheet">
    <worksheetSource ref="A1:DX44" sheet="Sheet1" r:id="rId2"/>
  </cacheSource>
  <cacheFields count="128">
    <cacheField name="National_Provincial" numFmtId="0">
      <sharedItems count="1">
        <s v="North West"/>
      </sharedItems>
    </cacheField>
    <cacheField name="Department" numFmtId="0">
      <sharedItems count="1">
        <s v="Vote 12: Social Development"/>
      </sharedItems>
    </cacheField>
    <cacheField name="Responsibility_Level_1" numFmtId="0">
      <sharedItems count="1">
        <s v="DEPARTMENTAL RESPONSIBILITIES"/>
      </sharedItems>
    </cacheField>
    <cacheField name="Responsibility_Level_2" numFmtId="0">
      <sharedItems count="1">
        <s v="HOD"/>
      </sharedItems>
    </cacheField>
    <cacheField name="Responsibility_Level_3" numFmtId="0">
      <sharedItems count="1">
        <s v="DEPUTY DIRECTOR GENERAL(HOD)"/>
      </sharedItems>
    </cacheField>
    <cacheField name="Responsibility_Level_4" numFmtId="0">
      <sharedItems count="1">
        <s v="C/DIR:CHILDREN AND FAMILIES"/>
      </sharedItems>
    </cacheField>
    <cacheField name="Responsibility_Level_5" numFmtId="0">
      <sharedItems count="1">
        <s v="DIR:CHILD CARE &amp; PROTECT"/>
      </sharedItems>
    </cacheField>
    <cacheField name="Responsibility_Level_6" numFmtId="0">
      <sharedItems count="2">
        <s v="DIR:CHILD CARE &amp; PROTECT*P"/>
        <s v="S/DIR:CHILD CARE &amp; PROTECTION"/>
      </sharedItems>
    </cacheField>
    <cacheField name="Responsibility_Level_7" numFmtId="0">
      <sharedItems containsBlank="1"/>
    </cacheField>
    <cacheField name="Responsibility_Level_8" numFmtId="0">
      <sharedItems containsNonDate="0" containsString="0" containsBlank="1"/>
    </cacheField>
    <cacheField name="Responsibility_Level_9" numFmtId="0">
      <sharedItems containsNonDate="0" containsString="0" containsBlank="1" count="1">
        <m/>
      </sharedItems>
    </cacheField>
    <cacheField name="Responsibility_Lowest_Level" numFmtId="0">
      <sharedItems count="2">
        <s v="DIR:CHILD CARE &amp; PROTECT*P"/>
        <s v="S/DIR:CHILD CARE &amp; PROTECTION*P"/>
      </sharedItems>
    </cacheField>
    <cacheField name="Responsibility_Lowest_Level_Code" numFmtId="0">
      <sharedItems containsSemiMixedTypes="0" containsString="0" containsNumber="1" containsInteger="1" minValue="32958351" maxValue="32988351"/>
    </cacheField>
    <cacheField name="Econ_Class" numFmtId="0">
      <sharedItems count="3">
        <s v="CAPITAL"/>
        <s v="CURRENT"/>
        <s v="TR CUR"/>
      </sharedItems>
    </cacheField>
    <cacheField name="Financial_Year" numFmtId="0">
      <sharedItems count="1">
        <s v="2015/2016"/>
      </sharedItems>
    </cacheField>
    <cacheField name="Original_Budget" numFmtId="0">
      <sharedItems containsSemiMixedTypes="0" containsString="0" containsNumber="1" containsInteger="1" minValue="0" maxValue="12000000"/>
    </cacheField>
    <cacheField name="Adjustment_Budget" numFmtId="0">
      <sharedItems containsSemiMixedTypes="0" containsString="0" containsNumber="1" containsInteger="1" minValue="0" maxValue="2135000"/>
    </cacheField>
    <cacheField name="Virement" numFmtId="0">
      <sharedItems containsSemiMixedTypes="0" containsString="0" containsNumber="1" containsInteger="1" minValue="-10000000" maxValue="1000000"/>
    </cacheField>
    <cacheField name="Fund_Shift" numFmtId="0">
      <sharedItems containsSemiMixedTypes="0" containsString="0" containsNumber="1" containsInteger="1" minValue="-1068250" maxValue="2165673"/>
    </cacheField>
    <cacheField name="Roll_Over" numFmtId="0">
      <sharedItems containsSemiMixedTypes="0" containsString="0" containsNumber="1" containsInteger="1" minValue="0" maxValue="0"/>
    </cacheField>
    <cacheField name="Current_Budget" numFmtId="0">
      <sharedItems containsSemiMixedTypes="0" containsString="0" containsNumber="1" containsInteger="1" minValue="0" maxValue="4385000"/>
    </cacheField>
    <cacheField name="Commitment" numFmtId="0">
      <sharedItems containsSemiMixedTypes="0" containsString="0" containsNumber="1" containsInteger="1" minValue="0" maxValue="0"/>
    </cacheField>
    <cacheField name="Total_Expenditure" numFmtId="0">
      <sharedItems containsSemiMixedTypes="0" containsString="0" containsNumber="1" minValue="0" maxValue="2733923"/>
    </cacheField>
    <cacheField name="Available_Budget" numFmtId="0">
      <sharedItems containsSemiMixedTypes="0" containsString="0" containsNumber="1" minValue="-19767.12" maxValue="4385000"/>
    </cacheField>
    <cacheField name="April_2015" numFmtId="0">
      <sharedItems containsSemiMixedTypes="0" containsString="0" containsNumber="1" containsInteger="1" minValue="0" maxValue="0"/>
    </cacheField>
    <cacheField name="May_2015" numFmtId="0">
      <sharedItems containsSemiMixedTypes="0" containsString="0" containsNumber="1" containsInteger="1" minValue="0" maxValue="8105"/>
    </cacheField>
    <cacheField name="June_2015" numFmtId="0">
      <sharedItems containsSemiMixedTypes="0" containsString="0" containsNumber="1" minValue="0" maxValue="23000"/>
    </cacheField>
    <cacheField name="July_2015" numFmtId="0">
      <sharedItems containsSemiMixedTypes="0" containsString="0" containsNumber="1" minValue="0" maxValue="383625"/>
    </cacheField>
    <cacheField name="August_2015" numFmtId="0">
      <sharedItems containsSemiMixedTypes="0" containsString="0" containsNumber="1" minValue="0" maxValue="2174911"/>
    </cacheField>
    <cacheField name="September_2015" numFmtId="0">
      <sharedItems containsSemiMixedTypes="0" containsString="0" containsNumber="1" containsInteger="1" minValue="0" maxValue="1194145"/>
    </cacheField>
    <cacheField name="October_2015" numFmtId="0">
      <sharedItems containsSemiMixedTypes="0" containsString="0" containsNumber="1" minValue="-68250" maxValue="1069375"/>
    </cacheField>
    <cacheField name="November_2015" numFmtId="0">
      <sharedItems containsSemiMixedTypes="0" containsString="0" containsNumber="1" containsInteger="1" minValue="0" maxValue="1481939"/>
    </cacheField>
    <cacheField name="December_2015" numFmtId="0">
      <sharedItems containsSemiMixedTypes="0" containsString="0" containsNumber="1" minValue="0" maxValue="88960"/>
    </cacheField>
    <cacheField name="January_2016" numFmtId="0">
      <sharedItems containsSemiMixedTypes="0" containsString="0" containsNumber="1" minValue="0" maxValue="39978.519999999997"/>
    </cacheField>
    <cacheField name="February_2016" numFmtId="0">
      <sharedItems containsSemiMixedTypes="0" containsString="0" containsNumber="1" minValue="-4303995" maxValue="2508090"/>
    </cacheField>
    <cacheField name="March_2016" numFmtId="0">
      <sharedItems containsSemiMixedTypes="0" containsString="0" containsNumber="1" containsInteger="1" minValue="0" maxValue="0"/>
    </cacheField>
    <cacheField name="Regional_ID_Level_1" numFmtId="0">
      <sharedItems/>
    </cacheField>
    <cacheField name="Regional_ID_Level_2" numFmtId="0">
      <sharedItems/>
    </cacheField>
    <cacheField name="Regional_ID_Level_3" numFmtId="0">
      <sharedItems/>
    </cacheField>
    <cacheField name="Regional_ID_Level_4" numFmtId="0">
      <sharedItems/>
    </cacheField>
    <cacheField name="Regional_ID_Level_5" numFmtId="0">
      <sharedItems containsNonDate="0" containsString="0" containsBlank="1"/>
    </cacheField>
    <cacheField name="Regional_ID_Level_6" numFmtId="0">
      <sharedItems containsNonDate="0" containsString="0" containsBlank="1"/>
    </cacheField>
    <cacheField name="Regional_ID_Lowest_Level" numFmtId="0">
      <sharedItems/>
    </cacheField>
    <cacheField name="Regional_ID_Lowest_Level_Code" numFmtId="0">
      <sharedItems containsSemiMixedTypes="0" containsString="0" containsNumber="1" containsInteger="1" minValue="19351" maxValue="19351"/>
    </cacheField>
    <cacheField name="Fund_Level_1" numFmtId="0">
      <sharedItems/>
    </cacheField>
    <cacheField name="Fund_Level_2" numFmtId="0">
      <sharedItems/>
    </cacheField>
    <cacheField name="Fund_Level_3" numFmtId="0">
      <sharedItems/>
    </cacheField>
    <cacheField name="Fund_Level_4" numFmtId="0">
      <sharedItems/>
    </cacheField>
    <cacheField name="Fund_Level_5" numFmtId="0">
      <sharedItems containsBlank="1"/>
    </cacheField>
    <cacheField name="Fund_Level_6" numFmtId="0">
      <sharedItems containsNonDate="0" containsString="0" containsBlank="1"/>
    </cacheField>
    <cacheField name="Fund_Lowest_Level" numFmtId="0">
      <sharedItems/>
    </cacheField>
    <cacheField name="Fund_Lowest_Level_Code" numFmtId="0">
      <sharedItems containsSemiMixedTypes="0" containsString="0" containsNumber="1" containsInteger="1" minValue="341351" maxValue="30007351"/>
    </cacheField>
    <cacheField name="Programme_Level_5" numFmtId="0">
      <sharedItems/>
    </cacheField>
    <cacheField name="Sub_Programme_Level_6" numFmtId="0">
      <sharedItems/>
    </cacheField>
    <cacheField name="Objective_Level_7" numFmtId="0">
      <sharedItems count="1">
        <s v="CHILD CARE AND PROTECTION*P"/>
      </sharedItems>
    </cacheField>
    <cacheField name="Objective_Level_8" numFmtId="0">
      <sharedItems containsNonDate="0" containsString="0" containsBlank="1"/>
    </cacheField>
    <cacheField name="Objective_Level_9" numFmtId="0">
      <sharedItems containsNonDate="0" containsString="0" containsBlank="1"/>
    </cacheField>
    <cacheField name="Objective_Level_10" numFmtId="0">
      <sharedItems containsNonDate="0" containsString="0" containsBlank="1" count="1">
        <m/>
      </sharedItems>
    </cacheField>
    <cacheField name="Objective_Level_11" numFmtId="0">
      <sharedItems containsNonDate="0" containsString="0" containsBlank="1"/>
    </cacheField>
    <cacheField name="Objective_Level_12" numFmtId="0">
      <sharedItems containsNonDate="0" containsString="0" containsBlank="1"/>
    </cacheField>
    <cacheField name="Objective_Lowest_Level" numFmtId="0">
      <sharedItems/>
    </cacheField>
    <cacheField name="Objective_Lowest_Level_Code" numFmtId="0">
      <sharedItems containsSemiMixedTypes="0" containsString="0" containsNumber="1" containsInteger="1" minValue="30023351" maxValue="30023351"/>
    </cacheField>
    <cacheField name="Assets_Level_1" numFmtId="0">
      <sharedItems/>
    </cacheField>
    <cacheField name="Assets_Level_2" numFmtId="0">
      <sharedItems/>
    </cacheField>
    <cacheField name="Assets_Level_3" numFmtId="0">
      <sharedItems containsBlank="1"/>
    </cacheField>
    <cacheField name="Assets_Level_4" numFmtId="0">
      <sharedItems containsBlank="1"/>
    </cacheField>
    <cacheField name="Assets_Level_5" numFmtId="0">
      <sharedItems containsBlank="1"/>
    </cacheField>
    <cacheField name="Assets_Level_6" numFmtId="0">
      <sharedItems containsBlank="1"/>
    </cacheField>
    <cacheField name="Assets_Lowest_Level" numFmtId="0">
      <sharedItems/>
    </cacheField>
    <cacheField name="Assets_Lowest_Level_Code" numFmtId="0">
      <sharedItems containsSemiMixedTypes="0" containsString="0" containsNumber="1" containsInteger="1" minValue="235351" maxValue="30039351"/>
    </cacheField>
    <cacheField name="Project_Level_1" numFmtId="0">
      <sharedItems/>
    </cacheField>
    <cacheField name="Project_Level_2" numFmtId="0">
      <sharedItems/>
    </cacheField>
    <cacheField name="Project_Level_3" numFmtId="0">
      <sharedItems containsNonDate="0" containsString="0" containsBlank="1"/>
    </cacheField>
    <cacheField name="Project_Level_4" numFmtId="0">
      <sharedItems containsNonDate="0" containsString="0" containsBlank="1"/>
    </cacheField>
    <cacheField name="Project_Level_5" numFmtId="0">
      <sharedItems containsNonDate="0" containsString="0" containsBlank="1"/>
    </cacheField>
    <cacheField name="Project_Level_6" numFmtId="0">
      <sharedItems containsNonDate="0" containsString="0" containsBlank="1"/>
    </cacheField>
    <cacheField name="Project_Lowest_Level" numFmtId="0">
      <sharedItems/>
    </cacheField>
    <cacheField name="Project_Lowest_Level_Code" numFmtId="0">
      <sharedItems containsSemiMixedTypes="0" containsString="0" containsNumber="1" containsInteger="1" minValue="4351" maxValue="4351"/>
    </cacheField>
    <cacheField name="Item_Level_1" numFmtId="0">
      <sharedItems count="1">
        <s v="PAYMENTS"/>
      </sharedItems>
    </cacheField>
    <cacheField name="Item_Level_2" numFmtId="0">
      <sharedItems count="3">
        <s v="PUR/CONST CAPITAL ASSETS"/>
        <s v="PAYMENTS"/>
        <s v="TRANSFERS AND SUBSIDIES"/>
      </sharedItems>
    </cacheField>
    <cacheField name="Item_Level_3" numFmtId="0">
      <sharedItems count="4">
        <s v="MACHINERY AND EQUIPMENT"/>
        <s v="GOODS AND SERVICES"/>
        <s v="COMPENSATION OF EMPLOYEES"/>
        <s v="NON PROFIT INSTITUTIONS (NPI)"/>
      </sharedItems>
    </cacheField>
    <cacheField name="Item_Level_4" numFmtId="0">
      <sharedItems count="21">
        <s v="OTHER MACHINERY &amp; EQUIPMENT"/>
        <s v="CONS:STA,PRINT&amp;OFF SUP"/>
        <s v="INV:FOOD &amp; FOOD SUPPLIES"/>
        <s v="INV:MEDICAL SUPPLIES"/>
        <s v="OPERATING PAYMENTS"/>
        <s v="TRAVEL AND SUBSISTENCE"/>
        <s v="SOCIAL CONTRIBUTIONS"/>
        <s v="TRANSPORT PROVIDED DEPT ACTIVITY"/>
        <s v="MINOR ASSETS"/>
        <s v="CONSULT:BUSINESS&amp;ADVISORY SERV"/>
        <s v="SALARIES AND WAGES"/>
        <s v="INV:FUEL, OIL AND GAS"/>
        <s v="INV:CLOTH MAT&amp;ACCESSORIES"/>
        <s v="CATERING:DEPARTML ACTIVITIES"/>
        <s v="INV: MEDICINE"/>
        <s v="CONS SUPPLIES"/>
        <s v="CONTRACTORS"/>
        <s v="INV:LEARN&amp;TEACH SUPP MATE"/>
        <s v="ADVERTISING"/>
        <s v="VENUES AND FACILITIES"/>
        <s v="NPI:OTH NON PROFIT INSTITUTIONS"/>
      </sharedItems>
    </cacheField>
    <cacheField name="Item_Level_5" numFmtId="0">
      <sharedItems/>
    </cacheField>
    <cacheField name="Item_Level_6" numFmtId="0">
      <sharedItems containsBlank="1"/>
    </cacheField>
    <cacheField name="Item_Lowest_Level" numFmtId="0">
      <sharedItems count="41">
        <s v="OFFICE EQUIPMENT"/>
        <s v="COMP HARD&amp;SYS - DESKTOP"/>
        <s v="COMP HARD&amp;SYS - LAPTOP"/>
        <s v="OFFICE FURNITURE"/>
        <s v="CONS:SP&amp;OS:PRNTNG PAPR"/>
        <s v="INV FOOD SUP:BREAD&amp;CONFECT"/>
        <s v="INV FOOD SUP:FRUIT&amp;VEGETABL"/>
        <s v="INV FOOD SUP:MILK&amp;MILK PROD"/>
        <s v="INV MED:SURGICL/MEDIC SUPPLS"/>
        <s v="O/P:PRINTING&amp;PUBLICAT SERV"/>
        <s v="T&amp;S DOM:ACCOMMODATION"/>
        <s v="EMPL CONTR:BARGAIN COUNCIL(RES)"/>
        <s v="TRANSP FOR PUBLIC EVENTS"/>
        <s v="F&amp;O/EQP&lt;R5000:OFFICE EQUIP"/>
        <s v="EQP&lt;R5000:BAGS"/>
        <s v="CNS:BUS&amp;ADV SER:ORGANISATNL"/>
        <s v="S&amp;W:HOUSING ALLOWANCE (RES)"/>
        <s v="INVFOOD SUP:GROCERIES"/>
        <s v="INV F&amp;G:FUEL, OIL &amp; LUBRCNTS"/>
        <s v="T&amp;S DOM:KM ALL(OWN TRANSPORT)"/>
        <s v="INV CLOTH:UNIF&amp;PROT CLTHI"/>
        <s v="CATERING:DEPARTML ACTIVITIES"/>
        <s v="INV MEDI:MEDICINE OTHER"/>
        <s v="O/P:N-LIFE INS PRM-TRY12.1.2"/>
        <s v="CONS :IT CONSSMBLES"/>
        <s v="T&amp;S DOM:KM ALLOWANCE SMS"/>
        <s v="CONS:SP&amp;OS:STATIONERY"/>
        <s v="CONS:SP&amp;OS:PRNT CART"/>
        <s v="S&amp;W: CAPITAL REMUNERATION (RES)"/>
        <s v="CONTRCTRS:STAGE &amp; SOUND CREW"/>
        <s v="INV MED:FIRST AID KIT"/>
        <s v="INV LEARN SUP:SCHOOL STAT"/>
        <s v="ADVERT:MARKETING"/>
        <s v="VENUES AND FACILITIES"/>
        <s v="EMPL CONTR:MEDICAL (RES)"/>
        <s v="S&amp;W:PERFORMANCE BONUS (RES)"/>
        <s v="EMPL CONTR:PENSION (RES)"/>
        <s v="T&amp;S DOM:ROAD TRANSPORT"/>
        <s v="S&amp;W: SERVICE BONUS (RES)"/>
        <s v="S&amp;W: BASIC SALARY (RES)"/>
        <s v="NPI:CHILD PROTECTION ORGANIZATIO"/>
      </sharedItems>
    </cacheField>
    <cacheField name="Item_Lowest_Level_Code" numFmtId="0">
      <sharedItems containsSemiMixedTypes="0" containsString="0" containsNumber="1" containsInteger="1" minValue="823351" maxValue="30013351"/>
    </cacheField>
    <cacheField name="Infrastructure_Level_1" numFmtId="0">
      <sharedItems/>
    </cacheField>
    <cacheField name="Infrastructure_Level_2" numFmtId="0">
      <sharedItems/>
    </cacheField>
    <cacheField name="Infrastructure_Level_3" numFmtId="0">
      <sharedItems/>
    </cacheField>
    <cacheField name="Infrastructure_Level_4" numFmtId="0">
      <sharedItems/>
    </cacheField>
    <cacheField name="Infrastructure_Level_5" numFmtId="0">
      <sharedItems containsBlank="1"/>
    </cacheField>
    <cacheField name="Infrastructure_Level_6" numFmtId="0">
      <sharedItems containsNonDate="0" containsString="0" containsBlank="1"/>
    </cacheField>
    <cacheField name="Infrastructure_Lowest_Level" numFmtId="0">
      <sharedItems/>
    </cacheField>
    <cacheField name="Infrastructure_Lowest_Level_Code" numFmtId="0">
      <sharedItems containsSemiMixedTypes="0" containsString="0" containsNumber="1" containsInteger="1" minValue="86351" maxValue="98351"/>
    </cacheField>
    <cacheField name="ICT" numFmtId="0">
      <sharedItems/>
    </cacheField>
    <cacheField name="ICT_Resp" numFmtId="0">
      <sharedItems/>
    </cacheField>
    <cacheField name="ICT_Item" numFmtId="0">
      <sharedItems/>
    </cacheField>
    <cacheField name="ECON_CLASS_LEVEL_2" numFmtId="0">
      <sharedItems/>
    </cacheField>
    <cacheField name="ECON_CLASS_LEVEL_3" numFmtId="0">
      <sharedItems/>
    </cacheField>
    <cacheField name="INCONSISTENT_ECON_CLASS" numFmtId="0">
      <sharedItems/>
    </cacheField>
    <cacheField name="Func_Class_Level_1" numFmtId="0">
      <sharedItems/>
    </cacheField>
    <cacheField name="Func_Class_Level_2" numFmtId="0">
      <sharedItems/>
    </cacheField>
    <cacheField name="Func_Class_Lowest_Level" numFmtId="0">
      <sharedItems/>
    </cacheField>
    <cacheField name="I3" numFmtId="0">
      <sharedItems containsSemiMixedTypes="0" containsString="0" containsNumber="1" containsInteger="1" minValue="45" maxValue="64"/>
    </cacheField>
    <cacheField name="I4" numFmtId="0">
      <sharedItems containsSemiMixedTypes="0" containsString="0" containsNumber="1" containsInteger="1" minValue="231" maxValue="359"/>
    </cacheField>
    <cacheField name="I5" numFmtId="0">
      <sharedItems containsSemiMixedTypes="0" containsString="0" containsNumber="1" containsInteger="1" minValue="639" maxValue="30013"/>
    </cacheField>
    <cacheField name="I6" numFmtId="0">
      <sharedItems containsSemiMixedTypes="0" containsString="0" containsNumber="1" containsInteger="1" minValue="0" maxValue="2829"/>
    </cacheField>
    <cacheField name="A1" numFmtId="0">
      <sharedItems containsSemiMixedTypes="0" containsString="0" containsNumber="1" containsInteger="1" minValue="1" maxValue="4"/>
    </cacheField>
    <cacheField name="A2" numFmtId="0">
      <sharedItems containsSemiMixedTypes="0" containsString="0" containsNumber="1" containsInteger="1" minValue="6" maxValue="235"/>
    </cacheField>
    <cacheField name="A3" numFmtId="0">
      <sharedItems containsSemiMixedTypes="0" containsString="0" containsNumber="1" containsInteger="1" minValue="0" maxValue="66"/>
    </cacheField>
    <cacheField name="INF1" numFmtId="0">
      <sharedItems containsSemiMixedTypes="0" containsString="0" containsNumber="1" containsInteger="1" minValue="1" maxValue="1"/>
    </cacheField>
    <cacheField name="INF2" numFmtId="0">
      <sharedItems containsSemiMixedTypes="0" containsString="0" containsNumber="1" containsInteger="1" minValue="72" maxValue="72"/>
    </cacheField>
    <cacheField name="INF3" numFmtId="0">
      <sharedItems containsSemiMixedTypes="0" containsString="0" containsNumber="1" containsInteger="1" minValue="75" maxValue="82"/>
    </cacheField>
    <cacheField name="INF4" numFmtId="0">
      <sharedItems containsSemiMixedTypes="0" containsString="0" containsNumber="1" containsInteger="1" minValue="76" maxValue="86"/>
    </cacheField>
    <cacheField name="INF5" numFmtId="0">
      <sharedItems containsSemiMixedTypes="0" containsString="0" containsNumber="1" containsInteger="1" minValue="0" maxValue="98"/>
    </cacheField>
    <cacheField name="P2" numFmtId="0">
      <sharedItems containsSemiMixedTypes="0" containsString="0" containsNumber="1" containsInteger="1" minValue="4" maxValue="4"/>
    </cacheField>
    <cacheField name="P3" numFmtId="0">
      <sharedItems containsSemiMixedTypes="0" containsString="0" containsNumber="1" containsInteger="1" minValue="0" maxValue="0"/>
    </cacheField>
    <cacheField name="P4" numFmtId="0">
      <sharedItems containsSemiMixedTypes="0" containsString="0" containsNumber="1" containsInteger="1" minValue="0" maxValue="0"/>
    </cacheField>
    <cacheField name="P5" numFmtId="0">
      <sharedItems containsSemiMixedTypes="0" containsString="0" containsNumber="1" containsInteger="1" minValue="0" maxValue="0"/>
    </cacheField>
    <cacheField name="Entity" numFmtId="0">
      <sharedItems/>
    </cacheField>
    <cacheField name="GFS1" numFmtId="0">
      <sharedItems/>
    </cacheField>
    <cacheField name="GFS2" numFmtId="0">
      <sharedItems/>
    </cacheField>
    <cacheField name="GFS3" numFmtId="0">
      <sharedItems/>
    </cacheField>
    <cacheField name="GFS4" numFmtId="0">
      <sharedItems/>
    </cacheField>
    <cacheField name="GFS5" numFmtId="0">
      <sharedItems/>
    </cacheField>
    <cacheField name="GFS6" numFmtId="0">
      <sharedItems/>
    </cacheField>
    <cacheField name="Programme_Level_5_Code" numFmtId="0">
      <sharedItems containsSemiMixedTypes="0" containsString="0" containsNumber="1" containsInteger="1" minValue="4857351" maxValue="4857351"/>
    </cacheField>
    <cacheField name="Sub_Programme_Level_6_Code" numFmtId="0">
      <sharedItems containsSemiMixedTypes="0" containsString="0" containsNumber="1" containsInteger="1" minValue="4860351" maxValue="486035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3">
  <r>
    <x v="0"/>
    <x v="0"/>
    <x v="0"/>
    <x v="0"/>
    <s v="DDG (SERVICE DELIVERY PROGRAM)"/>
    <x v="0"/>
    <x v="0"/>
    <n v="32302260"/>
    <x v="0"/>
    <x v="0"/>
    <n v="0"/>
    <n v="-13000"/>
    <n v="0"/>
    <n v="13000"/>
    <n v="0"/>
    <n v="0"/>
    <n v="0"/>
    <x v="0"/>
    <n v="0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0"/>
    <x v="0"/>
    <n v="3993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4"/>
    <n v="337"/>
    <n v="849"/>
    <n v="2174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0"/>
    <x v="1"/>
    <n v="32303260"/>
    <x v="1"/>
    <x v="0"/>
    <n v="0"/>
    <n v="0"/>
    <n v="0"/>
    <n v="8000"/>
    <n v="0"/>
    <n v="8000"/>
    <n v="8000"/>
    <x v="0"/>
    <n v="0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TANGIBLE CAPITAL ASSETS"/>
    <s v="MACHINERY &amp;  EQUIPMENT"/>
    <s v="OTHER MACHINERY &amp; EQUIPMENT"/>
    <s v="OFFICE EQUIPMENT"/>
    <n v="30011260"/>
    <s v="NO PROJECTS"/>
    <s v="NO PROJECTS"/>
    <s v="NO PROJECTS"/>
    <n v="4260"/>
    <x v="0"/>
    <x v="1"/>
    <x v="1"/>
    <x v="1"/>
    <x v="1"/>
    <x v="1"/>
    <x v="1"/>
    <n v="3238260"/>
    <s v="EXPENDITURE"/>
    <s v="NON INFRASTRUCTURE"/>
    <s v="NON INFRASTRUCTURE: CAPITAL"/>
    <s v="NON INFRASTRUCTURE: CAPITAL"/>
    <s v="NON INFRA/STAND ALONE: CAP"/>
    <m/>
    <s v="NON INFRA/STAND ALONE: CAP"/>
    <n v="98260"/>
    <s v="PAYMENTS FOR CAPITAL ASSETS"/>
    <s v="MACHINERY AND EQUIPMENT"/>
    <s v="MACHINERY AND EQUIPMENT"/>
    <s v="SOCIAL PROTECTION"/>
    <s v="FAMILY AND CHILDREN"/>
    <s v="SOCIAL PROTEC:FAMILY&amp;CHILD"/>
    <n v="48"/>
    <n v="231"/>
    <n v="639"/>
    <n v="1456"/>
    <n v="1"/>
    <n v="6"/>
    <n v="66"/>
    <n v="1"/>
    <n v="72"/>
    <n v="78"/>
    <n v="79"/>
    <n v="98"/>
    <n v="4"/>
    <n v="0"/>
    <n v="0"/>
    <n v="0"/>
    <s v="N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x v="0"/>
    <n v="4609260"/>
  </r>
  <r>
    <x v="0"/>
    <x v="0"/>
    <x v="0"/>
    <x v="0"/>
    <s v="DDG (SERVICE DELIVERY PROGRAM)"/>
    <x v="0"/>
    <x v="1"/>
    <n v="32303260"/>
    <x v="1"/>
    <x v="0"/>
    <n v="20000"/>
    <n v="-12000"/>
    <n v="0"/>
    <n v="-8000"/>
    <n v="0"/>
    <n v="0"/>
    <n v="0"/>
    <x v="0"/>
    <n v="0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TANGIBLE CAPITAL ASSETS"/>
    <s v="MACHINERY &amp;  EQUIPMENT"/>
    <s v="OTHER MACHINERY &amp; EQUIPMENT"/>
    <s v="OFFICE FURNITURE"/>
    <n v="30012260"/>
    <s v="NO PROJECTS"/>
    <s v="NO PROJECTS"/>
    <s v="NO PROJECTS"/>
    <n v="4260"/>
    <x v="0"/>
    <x v="1"/>
    <x v="1"/>
    <x v="1"/>
    <x v="1"/>
    <x v="2"/>
    <x v="2"/>
    <n v="3240260"/>
    <s v="EXPENDITURE"/>
    <s v="NON INFRASTRUCTURE"/>
    <s v="NON INFRASTRUCTURE: CAPITAL"/>
    <s v="NON INFRASTRUCTURE: CAPITAL"/>
    <s v="NON INFRA/STAND ALONE: CAP"/>
    <m/>
    <s v="NON INFRA/STAND ALONE: CAP"/>
    <n v="98260"/>
    <s v="Total Expenditure = 0"/>
    <s v="Total Expenditure = 0"/>
    <s v="Total Expenditure = 0"/>
    <s v="SOCIAL PROTECTION"/>
    <s v="FAMILY AND CHILDREN"/>
    <s v="SOCIAL PROTEC:FAMILY&amp;CHILD"/>
    <n v="48"/>
    <n v="231"/>
    <n v="639"/>
    <n v="1457"/>
    <n v="1"/>
    <n v="6"/>
    <n v="66"/>
    <n v="1"/>
    <n v="72"/>
    <n v="78"/>
    <n v="79"/>
    <n v="98"/>
    <n v="4"/>
    <n v="0"/>
    <n v="0"/>
    <n v="0"/>
    <s v="N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x v="0"/>
    <n v="4609260"/>
  </r>
  <r>
    <x v="0"/>
    <x v="0"/>
    <x v="0"/>
    <x v="0"/>
    <s v="DDG (SERVICE DELIVERY PROGRAM)"/>
    <x v="0"/>
    <x v="1"/>
    <n v="32303260"/>
    <x v="0"/>
    <x v="0"/>
    <n v="0"/>
    <n v="-4000"/>
    <n v="0"/>
    <n v="4000"/>
    <n v="0"/>
    <n v="0"/>
    <n v="0"/>
    <x v="0"/>
    <n v="0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2"/>
    <x v="3"/>
    <x v="3"/>
    <n v="3361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4"/>
    <n v="337"/>
    <n v="851"/>
    <n v="2160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0"/>
    <x v="1"/>
    <n v="32303260"/>
    <x v="0"/>
    <x v="0"/>
    <n v="0"/>
    <n v="0"/>
    <n v="0"/>
    <n v="4000"/>
    <n v="0"/>
    <n v="4000"/>
    <n v="0"/>
    <x v="0"/>
    <n v="4000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MINOR ASSETS"/>
    <s v="TANGIBLE MINOR ASSETS"/>
    <s v="MACHINERY &amp; EQUIPMENT &lt;R5000"/>
    <s v="EQP&lt;R5000:OFFICE FURNITURE"/>
    <n v="30034260"/>
    <s v="NO PROJECTS"/>
    <s v="NO PROJECTS"/>
    <s v="NO PROJECTS"/>
    <n v="4260"/>
    <x v="0"/>
    <x v="0"/>
    <x v="0"/>
    <x v="2"/>
    <x v="3"/>
    <x v="4"/>
    <x v="4"/>
    <n v="4121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43"/>
    <n v="1092"/>
    <n v="2733"/>
    <n v="4"/>
    <n v="12"/>
    <n v="18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0"/>
    <x v="1"/>
    <n v="32303260"/>
    <x v="0"/>
    <x v="0"/>
    <n v="0"/>
    <n v="1000"/>
    <n v="0"/>
    <n v="0"/>
    <n v="0"/>
    <n v="1000"/>
    <n v="0"/>
    <x v="1"/>
    <n v="560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3"/>
    <x v="4"/>
    <x v="5"/>
    <x v="5"/>
    <n v="2822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41"/>
    <n v="1109"/>
    <n v="2822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0"/>
    <x v="1"/>
    <n v="32303260"/>
    <x v="0"/>
    <x v="0"/>
    <n v="0"/>
    <n v="54000"/>
    <n v="0"/>
    <n v="2000"/>
    <n v="0"/>
    <n v="56000"/>
    <n v="1596"/>
    <x v="2"/>
    <n v="2140.25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4"/>
    <x v="5"/>
    <x v="6"/>
    <x v="6"/>
    <n v="1080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46"/>
    <n v="1080"/>
    <n v="0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0"/>
    <x v="1"/>
    <n v="32303260"/>
    <x v="0"/>
    <x v="0"/>
    <n v="0"/>
    <n v="61900"/>
    <n v="0"/>
    <n v="0"/>
    <n v="0"/>
    <n v="61900"/>
    <n v="0"/>
    <x v="3"/>
    <n v="323.44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5"/>
    <x v="6"/>
    <x v="7"/>
    <x v="7"/>
    <n v="2560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53"/>
    <n v="1014"/>
    <n v="2560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0"/>
    <x v="1"/>
    <n v="32303260"/>
    <x v="0"/>
    <x v="0"/>
    <n v="500"/>
    <n v="0"/>
    <n v="0"/>
    <n v="0"/>
    <n v="0"/>
    <n v="500"/>
    <n v="0"/>
    <x v="4"/>
    <n v="17.309999999999999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8"/>
    <n v="4141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0"/>
    <x v="1"/>
    <n v="32303260"/>
    <x v="0"/>
    <x v="0"/>
    <n v="3000"/>
    <n v="-2000"/>
    <n v="0"/>
    <n v="0"/>
    <n v="0"/>
    <n v="1000"/>
    <n v="0"/>
    <x v="5"/>
    <n v="245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9"/>
    <x v="9"/>
    <n v="3373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7"/>
    <n v="849"/>
    <n v="2172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0"/>
    <x v="1"/>
    <n v="32303260"/>
    <x v="0"/>
    <x v="0"/>
    <n v="5000"/>
    <n v="-4000"/>
    <n v="0"/>
    <n v="0"/>
    <n v="0"/>
    <n v="1000"/>
    <n v="0"/>
    <x v="6"/>
    <n v="30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0"/>
    <x v="10"/>
    <n v="3375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7"/>
    <n v="849"/>
    <n v="2171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0"/>
    <x v="1"/>
    <n v="32303260"/>
    <x v="0"/>
    <x v="0"/>
    <n v="10000"/>
    <n v="-8300"/>
    <n v="0"/>
    <n v="0"/>
    <n v="0"/>
    <n v="1700"/>
    <n v="0"/>
    <x v="7"/>
    <n v="1369.55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1"/>
    <x v="11"/>
    <n v="4003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7"/>
    <n v="849"/>
    <n v="2170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0"/>
    <x v="1"/>
    <n v="32303260"/>
    <x v="0"/>
    <x v="0"/>
    <n v="10000"/>
    <n v="0"/>
    <n v="0"/>
    <n v="0"/>
    <n v="0"/>
    <n v="10000"/>
    <n v="0"/>
    <x v="0"/>
    <n v="10000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12"/>
    <n v="4162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0"/>
    <x v="1"/>
    <n v="32303260"/>
    <x v="0"/>
    <x v="0"/>
    <n v="10000"/>
    <n v="0"/>
    <n v="0"/>
    <n v="0"/>
    <n v="0"/>
    <n v="10000"/>
    <n v="0"/>
    <x v="8"/>
    <n v="5.54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8"/>
    <x v="9"/>
    <x v="13"/>
    <x v="13"/>
    <n v="2245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2"/>
    <n v="884"/>
    <n v="2245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x v="0"/>
    <n v="4609260"/>
  </r>
  <r>
    <x v="0"/>
    <x v="0"/>
    <x v="0"/>
    <x v="0"/>
    <s v="DDG (SERVICE DELIVERY PROGRAM)"/>
    <x v="0"/>
    <x v="1"/>
    <n v="32303260"/>
    <x v="0"/>
    <x v="0"/>
    <n v="13000"/>
    <n v="0"/>
    <n v="0"/>
    <n v="-2000"/>
    <n v="0"/>
    <n v="11000"/>
    <n v="0"/>
    <x v="9"/>
    <n v="1609.67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8"/>
    <x v="10"/>
    <x v="14"/>
    <x v="14"/>
    <n v="2239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2"/>
    <n v="887"/>
    <n v="2239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x v="0"/>
    <n v="4609260"/>
  </r>
  <r>
    <x v="0"/>
    <x v="0"/>
    <x v="0"/>
    <x v="0"/>
    <s v="DDG (SERVICE DELIVERY PROGRAM)"/>
    <x v="0"/>
    <x v="1"/>
    <n v="32303260"/>
    <x v="0"/>
    <x v="0"/>
    <n v="15000"/>
    <n v="-8600"/>
    <n v="0"/>
    <n v="0"/>
    <n v="0"/>
    <n v="6400"/>
    <n v="0"/>
    <x v="10"/>
    <n v="763.38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0"/>
    <x v="15"/>
    <n v="3989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7"/>
    <n v="849"/>
    <n v="2174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0"/>
    <x v="1"/>
    <n v="32303260"/>
    <x v="0"/>
    <x v="0"/>
    <n v="20000"/>
    <n v="0"/>
    <n v="0"/>
    <n v="0"/>
    <n v="0"/>
    <n v="20000"/>
    <n v="0"/>
    <x v="0"/>
    <n v="20000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16"/>
    <n v="4160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0"/>
    <x v="1"/>
    <n v="32303260"/>
    <x v="0"/>
    <x v="0"/>
    <n v="20000"/>
    <n v="0"/>
    <n v="0"/>
    <n v="0"/>
    <n v="0"/>
    <n v="20000"/>
    <n v="0"/>
    <x v="0"/>
    <n v="20000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17"/>
    <n v="4154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0"/>
    <x v="1"/>
    <n v="32303260"/>
    <x v="0"/>
    <x v="0"/>
    <n v="30000"/>
    <n v="-7000"/>
    <n v="0"/>
    <n v="0"/>
    <n v="0"/>
    <n v="23000"/>
    <n v="0"/>
    <x v="11"/>
    <n v="1761.7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5"/>
    <x v="18"/>
    <n v="3377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7"/>
    <n v="849"/>
    <n v="2169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0"/>
    <x v="1"/>
    <n v="32303260"/>
    <x v="0"/>
    <x v="0"/>
    <n v="30000"/>
    <n v="0"/>
    <n v="0"/>
    <n v="0"/>
    <n v="0"/>
    <n v="30000"/>
    <n v="0"/>
    <x v="12"/>
    <n v="209.7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8"/>
    <x v="11"/>
    <x v="16"/>
    <x v="19"/>
    <n v="2237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2"/>
    <n v="888"/>
    <n v="2237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x v="0"/>
    <n v="4609260"/>
  </r>
  <r>
    <x v="0"/>
    <x v="0"/>
    <x v="0"/>
    <x v="0"/>
    <s v="DDG (SERVICE DELIVERY PROGRAM)"/>
    <x v="0"/>
    <x v="1"/>
    <n v="32303260"/>
    <x v="0"/>
    <x v="0"/>
    <n v="60000"/>
    <n v="-59000"/>
    <n v="0"/>
    <n v="0"/>
    <n v="0"/>
    <n v="1000"/>
    <n v="0"/>
    <x v="0"/>
    <n v="1000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7"/>
    <x v="20"/>
    <n v="3999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7"/>
    <n v="849"/>
    <n v="2173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0"/>
    <x v="1"/>
    <n v="32303260"/>
    <x v="0"/>
    <x v="0"/>
    <n v="60000"/>
    <n v="-13000"/>
    <n v="0"/>
    <n v="13350"/>
    <n v="0"/>
    <n v="60350"/>
    <n v="0"/>
    <x v="13"/>
    <n v="272.8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7"/>
    <x v="21"/>
    <n v="4001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7"/>
    <n v="849"/>
    <n v="2173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0"/>
    <x v="1"/>
    <n v="32303260"/>
    <x v="0"/>
    <x v="0"/>
    <n v="70000"/>
    <n v="0"/>
    <n v="0"/>
    <n v="0"/>
    <n v="0"/>
    <n v="70000"/>
    <n v="0"/>
    <x v="14"/>
    <n v="20272.509999999998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2"/>
    <n v="4163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0"/>
    <x v="1"/>
    <n v="32303260"/>
    <x v="0"/>
    <x v="0"/>
    <n v="80000"/>
    <n v="0"/>
    <n v="0"/>
    <n v="0"/>
    <n v="0"/>
    <n v="80000"/>
    <n v="0"/>
    <x v="15"/>
    <n v="41300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3"/>
    <n v="4155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0"/>
    <x v="1"/>
    <n v="32303260"/>
    <x v="0"/>
    <x v="0"/>
    <n v="100000"/>
    <n v="0"/>
    <n v="0"/>
    <n v="0"/>
    <n v="0"/>
    <n v="100000"/>
    <n v="0"/>
    <x v="16"/>
    <n v="25904.05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4"/>
    <n v="4158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0"/>
    <x v="1"/>
    <n v="32303260"/>
    <x v="0"/>
    <x v="0"/>
    <n v="104000"/>
    <n v="-100000"/>
    <n v="0"/>
    <n v="0"/>
    <n v="0"/>
    <n v="4000"/>
    <n v="0"/>
    <x v="17"/>
    <n v="527.79999999999995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9"/>
    <x v="12"/>
    <x v="18"/>
    <x v="25"/>
    <n v="3426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1"/>
    <n v="891"/>
    <n v="2261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x v="0"/>
    <n v="4609260"/>
  </r>
  <r>
    <x v="0"/>
    <x v="0"/>
    <x v="0"/>
    <x v="0"/>
    <s v="DDG (SERVICE DELIVERY PROGRAM)"/>
    <x v="0"/>
    <x v="1"/>
    <n v="32303260"/>
    <x v="0"/>
    <x v="0"/>
    <n v="225000"/>
    <n v="-225000"/>
    <n v="0"/>
    <n v="0"/>
    <n v="0"/>
    <n v="0"/>
    <n v="0"/>
    <x v="0"/>
    <n v="0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0"/>
    <x v="0"/>
    <n v="3993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4"/>
    <n v="337"/>
    <n v="849"/>
    <n v="2174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0"/>
    <x v="1"/>
    <n v="32303260"/>
    <x v="0"/>
    <x v="0"/>
    <n v="250000"/>
    <n v="0"/>
    <n v="0"/>
    <n v="0"/>
    <n v="0"/>
    <n v="250000"/>
    <n v="0"/>
    <x v="18"/>
    <n v="106200.88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6"/>
    <n v="4156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0"/>
    <x v="1"/>
    <n v="32303260"/>
    <x v="0"/>
    <x v="0"/>
    <n v="350000"/>
    <n v="0"/>
    <n v="0"/>
    <n v="0"/>
    <n v="0"/>
    <n v="350000"/>
    <n v="0"/>
    <x v="19"/>
    <n v="131563.43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7"/>
    <n v="4157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0"/>
    <x v="1"/>
    <n v="32303260"/>
    <x v="0"/>
    <x v="0"/>
    <n v="500000"/>
    <n v="0"/>
    <n v="0"/>
    <n v="0"/>
    <n v="0"/>
    <n v="500000"/>
    <n v="0"/>
    <x v="20"/>
    <n v="117694.02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28"/>
    <n v="4145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0"/>
    <x v="1"/>
    <n v="32303260"/>
    <x v="0"/>
    <x v="0"/>
    <n v="3200000"/>
    <n v="-3000000"/>
    <n v="0"/>
    <n v="0"/>
    <n v="0"/>
    <n v="200000"/>
    <n v="0"/>
    <x v="21"/>
    <n v="47037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29"/>
    <n v="4143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0"/>
    <x v="1"/>
    <n v="32303260"/>
    <x v="0"/>
    <x v="0"/>
    <n v="10000000"/>
    <n v="-6900000"/>
    <n v="0"/>
    <n v="0"/>
    <n v="0"/>
    <n v="3100000"/>
    <n v="0"/>
    <x v="22"/>
    <n v="159174.79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9"/>
    <x v="30"/>
    <n v="3824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8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2"/>
    <n v="32327260"/>
    <x v="1"/>
    <x v="0"/>
    <n v="10800"/>
    <n v="0"/>
    <n v="0"/>
    <n v="-10800"/>
    <n v="0"/>
    <n v="0"/>
    <n v="0"/>
    <x v="0"/>
    <n v="0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TANGIBLE CAPITAL ASSETS"/>
    <s v="MACHINERY &amp;  EQUIPMENT"/>
    <s v="OTHER MACHINERY &amp; EQUIPMENT"/>
    <s v="OFFICE FURNITURE"/>
    <n v="30012260"/>
    <s v="NO PROJECTS"/>
    <s v="NO PROJECTS"/>
    <s v="NO PROJECTS"/>
    <n v="4260"/>
    <x v="0"/>
    <x v="1"/>
    <x v="1"/>
    <x v="1"/>
    <x v="1"/>
    <x v="2"/>
    <x v="2"/>
    <n v="3240260"/>
    <s v="EXPENDITURE"/>
    <s v="NON INFRASTRUCTURE"/>
    <s v="NON INFRASTRUCTURE: CAPITAL"/>
    <s v="NON INFRASTRUCTURE: CAPITAL"/>
    <s v="NON INFRA/STAND ALONE: CAP"/>
    <m/>
    <s v="NON INFRA/STAND ALONE: CAP"/>
    <n v="98260"/>
    <s v="Total Expenditure = 0"/>
    <s v="Total Expenditure = 0"/>
    <s v="Total Expenditure = 0"/>
    <s v="SOCIAL PROTECTION"/>
    <s v="FAMILY AND CHILDREN"/>
    <s v="SOCIAL PROTEC:FAMILY&amp;CHILD"/>
    <n v="48"/>
    <n v="231"/>
    <n v="639"/>
    <n v="1457"/>
    <n v="1"/>
    <n v="6"/>
    <n v="66"/>
    <n v="1"/>
    <n v="72"/>
    <n v="78"/>
    <n v="79"/>
    <n v="98"/>
    <n v="4"/>
    <n v="0"/>
    <n v="0"/>
    <n v="0"/>
    <s v="N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x v="0"/>
    <n v="4609260"/>
  </r>
  <r>
    <x v="0"/>
    <x v="0"/>
    <x v="0"/>
    <x v="0"/>
    <s v="DDG (SERVICE DELIVERY PROGRAM)"/>
    <x v="1"/>
    <x v="2"/>
    <n v="32327260"/>
    <x v="0"/>
    <x v="0"/>
    <n v="0"/>
    <n v="0"/>
    <n v="0"/>
    <n v="0"/>
    <n v="0"/>
    <n v="0"/>
    <n v="0"/>
    <x v="23"/>
    <n v="-181.5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9"/>
    <x v="13"/>
    <x v="20"/>
    <x v="31"/>
    <n v="4732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1"/>
    <n v="4731"/>
    <n v="4732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x v="0"/>
    <n v="4609260"/>
  </r>
  <r>
    <x v="0"/>
    <x v="0"/>
    <x v="0"/>
    <x v="0"/>
    <s v="DDG (SERVICE DELIVERY PROGRAM)"/>
    <x v="1"/>
    <x v="2"/>
    <n v="32327260"/>
    <x v="0"/>
    <x v="0"/>
    <n v="0"/>
    <n v="27284"/>
    <n v="0"/>
    <n v="0"/>
    <n v="0"/>
    <n v="27284"/>
    <n v="0"/>
    <x v="24"/>
    <n v="7462.6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10"/>
    <x v="14"/>
    <x v="21"/>
    <x v="32"/>
    <n v="2128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9"/>
    <n v="834"/>
    <n v="2128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2"/>
    <n v="32327260"/>
    <x v="0"/>
    <x v="0"/>
    <n v="1000"/>
    <n v="0"/>
    <n v="0"/>
    <n v="0"/>
    <n v="0"/>
    <n v="1000"/>
    <n v="0"/>
    <x v="25"/>
    <n v="-1150.72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8"/>
    <n v="4141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1"/>
    <x v="2"/>
    <n v="32327260"/>
    <x v="0"/>
    <x v="0"/>
    <n v="5000"/>
    <n v="-4000"/>
    <n v="0"/>
    <n v="0"/>
    <n v="0"/>
    <n v="1000"/>
    <n v="0"/>
    <x v="26"/>
    <n v="-179.99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1"/>
    <x v="11"/>
    <n v="4003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7"/>
    <n v="849"/>
    <n v="2170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2"/>
    <n v="32327260"/>
    <x v="0"/>
    <x v="0"/>
    <n v="5000"/>
    <n v="-3000"/>
    <n v="0"/>
    <n v="0"/>
    <n v="0"/>
    <n v="2000"/>
    <n v="0"/>
    <x v="27"/>
    <n v="240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0"/>
    <x v="10"/>
    <n v="3375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7"/>
    <n v="849"/>
    <n v="2171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2"/>
    <n v="32327260"/>
    <x v="0"/>
    <x v="0"/>
    <n v="10000"/>
    <n v="-5000"/>
    <n v="0"/>
    <n v="-8000"/>
    <n v="0"/>
    <n v="-3000"/>
    <n v="0"/>
    <x v="28"/>
    <n v="-5948.41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5"/>
    <x v="18"/>
    <n v="3377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7"/>
    <n v="849"/>
    <n v="2169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2"/>
    <n v="32327260"/>
    <x v="0"/>
    <x v="0"/>
    <n v="15000"/>
    <n v="0"/>
    <n v="0"/>
    <n v="0"/>
    <n v="0"/>
    <n v="15000"/>
    <n v="0"/>
    <x v="29"/>
    <n v="-68454.75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4"/>
    <n v="4158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2"/>
    <n v="32327260"/>
    <x v="0"/>
    <x v="0"/>
    <n v="20000"/>
    <n v="-5284"/>
    <n v="0"/>
    <n v="0"/>
    <n v="0"/>
    <n v="14716"/>
    <n v="14711.78"/>
    <x v="0"/>
    <n v="4.22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8"/>
    <x v="9"/>
    <x v="13"/>
    <x v="13"/>
    <n v="2245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2"/>
    <n v="884"/>
    <n v="2245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x v="0"/>
    <n v="4609260"/>
  </r>
  <r>
    <x v="0"/>
    <x v="0"/>
    <x v="0"/>
    <x v="0"/>
    <s v="DDG (SERVICE DELIVERY PROGRAM)"/>
    <x v="1"/>
    <x v="2"/>
    <n v="32327260"/>
    <x v="0"/>
    <x v="0"/>
    <n v="50000"/>
    <n v="0"/>
    <n v="0"/>
    <n v="0"/>
    <n v="0"/>
    <n v="50000"/>
    <n v="0"/>
    <x v="30"/>
    <n v="16800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33"/>
    <n v="4164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2"/>
    <n v="32327260"/>
    <x v="0"/>
    <x v="0"/>
    <n v="60000"/>
    <n v="0"/>
    <n v="0"/>
    <n v="0"/>
    <n v="0"/>
    <n v="60000"/>
    <n v="0"/>
    <x v="31"/>
    <n v="16852.16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17"/>
    <n v="4154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2"/>
    <n v="32327260"/>
    <x v="0"/>
    <x v="0"/>
    <n v="70000"/>
    <n v="-10000"/>
    <n v="0"/>
    <n v="0"/>
    <n v="0"/>
    <n v="60000"/>
    <n v="0"/>
    <x v="32"/>
    <n v="20153.32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7"/>
    <x v="20"/>
    <n v="3999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7"/>
    <n v="849"/>
    <n v="2173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2"/>
    <n v="32327260"/>
    <x v="0"/>
    <x v="0"/>
    <n v="100000"/>
    <n v="0"/>
    <n v="0"/>
    <n v="0"/>
    <n v="0"/>
    <n v="100000"/>
    <n v="0"/>
    <x v="33"/>
    <n v="-153713.70000000001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2"/>
    <n v="4163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2"/>
    <n v="32327260"/>
    <x v="0"/>
    <x v="0"/>
    <n v="200000"/>
    <n v="0"/>
    <n v="0"/>
    <n v="0"/>
    <n v="0"/>
    <n v="200000"/>
    <n v="0"/>
    <x v="34"/>
    <n v="89666.29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6"/>
    <n v="4156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2"/>
    <n v="32327260"/>
    <x v="0"/>
    <x v="0"/>
    <n v="220000"/>
    <n v="0"/>
    <n v="0"/>
    <n v="0"/>
    <n v="0"/>
    <n v="220000"/>
    <n v="0"/>
    <x v="35"/>
    <n v="-67100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3"/>
    <n v="4155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2"/>
    <n v="32327260"/>
    <x v="0"/>
    <x v="0"/>
    <n v="394340"/>
    <n v="0"/>
    <n v="0"/>
    <n v="0"/>
    <n v="0"/>
    <n v="394340"/>
    <n v="0"/>
    <x v="36"/>
    <n v="-73986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29"/>
    <n v="4143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1"/>
    <x v="2"/>
    <n v="32327260"/>
    <x v="0"/>
    <x v="0"/>
    <n v="450000"/>
    <n v="0"/>
    <n v="0"/>
    <n v="0"/>
    <n v="0"/>
    <n v="450000"/>
    <n v="0"/>
    <x v="37"/>
    <n v="-34418.019999999997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7"/>
    <n v="4157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2"/>
    <n v="32327260"/>
    <x v="0"/>
    <x v="0"/>
    <n v="500000"/>
    <n v="0"/>
    <n v="0"/>
    <n v="0"/>
    <n v="0"/>
    <n v="500000"/>
    <n v="0"/>
    <x v="38"/>
    <n v="-269151.95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28"/>
    <n v="4145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1"/>
    <x v="2"/>
    <n v="32327260"/>
    <x v="0"/>
    <x v="0"/>
    <n v="5182000"/>
    <n v="1700000"/>
    <n v="0"/>
    <n v="0"/>
    <n v="0"/>
    <n v="6882000"/>
    <n v="0"/>
    <x v="39"/>
    <n v="662996.46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9"/>
    <x v="30"/>
    <n v="3824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8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2"/>
    <n v="32327260"/>
    <x v="2"/>
    <x v="0"/>
    <n v="0"/>
    <n v="0"/>
    <n v="0"/>
    <n v="0"/>
    <n v="0"/>
    <n v="0"/>
    <n v="0"/>
    <x v="40"/>
    <n v="-73354.94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2"/>
    <x v="3"/>
    <x v="11"/>
    <x v="15"/>
    <x v="6"/>
    <x v="34"/>
    <n v="712260"/>
    <s v="EXPENDITURE"/>
    <s v="NON INFRASTRUCTURE"/>
    <s v="NON INFRA: TRANSFERS"/>
    <s v="NON INFRA: TRANS CUR"/>
    <m/>
    <m/>
    <s v="NON INFRA: TRANS CUR"/>
    <n v="86260"/>
    <s v="TRANSFERS AND SUBSIDIES"/>
    <s v="HOUSEHOLDS"/>
    <s v="HOUSEHOLDS"/>
    <s v="SOCIAL PROTECTION"/>
    <s v="FAMILY AND CHILDREN"/>
    <s v="SOCIAL PROTEC:FAMILY&amp;CHILD"/>
    <n v="46"/>
    <n v="233"/>
    <n v="712"/>
    <n v="0"/>
    <n v="3"/>
    <n v="235"/>
    <n v="0"/>
    <n v="1"/>
    <n v="72"/>
    <n v="82"/>
    <n v="86"/>
    <n v="0"/>
    <n v="4"/>
    <n v="0"/>
    <n v="0"/>
    <n v="0"/>
    <s v="N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x v="0"/>
    <n v="4609260"/>
  </r>
  <r>
    <x v="0"/>
    <x v="0"/>
    <x v="0"/>
    <x v="0"/>
    <s v="DDG (SERVICE DELIVERY PROGRAM)"/>
    <x v="1"/>
    <x v="3"/>
    <n v="32328260"/>
    <x v="1"/>
    <x v="0"/>
    <n v="10800"/>
    <n v="0"/>
    <n v="0"/>
    <n v="-10800"/>
    <n v="0"/>
    <n v="0"/>
    <n v="0"/>
    <x v="0"/>
    <n v="0"/>
    <s v="FS: MUNICIPALITIES"/>
    <s v="FEZILE DABI MUNICIPALITIES"/>
    <s v="DC20 FEZILE DABI DIST MUNICIPAL"/>
    <s v="FEZILE DABI DIST MUNICIPAL D20"/>
    <n v="30005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TANGIBLE CAPITAL ASSETS"/>
    <s v="MACHINERY &amp;  EQUIPMENT"/>
    <s v="OTHER MACHINERY &amp; EQUIPMENT"/>
    <s v="OFFICE FURNITURE"/>
    <n v="30012260"/>
    <s v="NO PROJECTS"/>
    <s v="NO PROJECTS"/>
    <s v="NO PROJECTS"/>
    <n v="4260"/>
    <x v="0"/>
    <x v="1"/>
    <x v="1"/>
    <x v="1"/>
    <x v="1"/>
    <x v="2"/>
    <x v="2"/>
    <n v="3240260"/>
    <s v="EXPENDITURE"/>
    <s v="NON INFRASTRUCTURE"/>
    <s v="NON INFRASTRUCTURE: CAPITAL"/>
    <s v="NON INFRASTRUCTURE: CAPITAL"/>
    <s v="NON INFRA/STAND ALONE: CAP"/>
    <m/>
    <s v="NON INFRA/STAND ALONE: CAP"/>
    <n v="98260"/>
    <s v="Total Expenditure = 0"/>
    <s v="Total Expenditure = 0"/>
    <s v="Total Expenditure = 0"/>
    <s v="SOCIAL PROTECTION"/>
    <s v="FAMILY AND CHILDREN"/>
    <s v="SOCIAL PROTEC:FAMILY&amp;CHILD"/>
    <n v="48"/>
    <n v="231"/>
    <n v="639"/>
    <n v="1457"/>
    <n v="1"/>
    <n v="6"/>
    <n v="66"/>
    <n v="1"/>
    <n v="72"/>
    <n v="78"/>
    <n v="79"/>
    <n v="98"/>
    <n v="4"/>
    <n v="0"/>
    <n v="0"/>
    <n v="0"/>
    <s v="N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x v="0"/>
    <n v="4609260"/>
  </r>
  <r>
    <x v="0"/>
    <x v="0"/>
    <x v="0"/>
    <x v="0"/>
    <s v="DDG (SERVICE DELIVERY PROGRAM)"/>
    <x v="1"/>
    <x v="3"/>
    <n v="32328260"/>
    <x v="0"/>
    <x v="0"/>
    <n v="0"/>
    <n v="0"/>
    <n v="0"/>
    <n v="0"/>
    <n v="0"/>
    <n v="0"/>
    <n v="0"/>
    <x v="41"/>
    <n v="2361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9"/>
    <x v="30"/>
    <n v="3824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8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3"/>
    <n v="32328260"/>
    <x v="0"/>
    <x v="0"/>
    <n v="0"/>
    <n v="1000"/>
    <n v="0"/>
    <n v="0"/>
    <n v="0"/>
    <n v="1000"/>
    <n v="0"/>
    <x v="42"/>
    <n v="780"/>
    <s v="FS: MUNICIPALITIES"/>
    <s v="FEZILE DABI MUNICIPALITIES"/>
    <s v="DC20 FEZILE DABI DIST MUNICIPAL"/>
    <s v="FEZILE DABI DIST MUNICIPAL D20"/>
    <n v="30005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3"/>
    <x v="4"/>
    <x v="5"/>
    <x v="5"/>
    <n v="2822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41"/>
    <n v="1109"/>
    <n v="2822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3"/>
    <n v="32328260"/>
    <x v="0"/>
    <x v="0"/>
    <n v="0"/>
    <n v="10000"/>
    <n v="0"/>
    <n v="0"/>
    <n v="0"/>
    <n v="10000"/>
    <n v="0"/>
    <x v="43"/>
    <n v="149.5"/>
    <s v="FS: MUNICIPALITIES"/>
    <s v="FEZILE DABI MUNICIPALITIES"/>
    <s v="DC20 FEZILE DABI DIST MUNICIPAL"/>
    <s v="FEZILE DABI DIST MUNICIPAL D20"/>
    <n v="30005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8"/>
    <x v="11"/>
    <x v="16"/>
    <x v="19"/>
    <n v="2237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2"/>
    <n v="888"/>
    <n v="2237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x v="0"/>
    <n v="4609260"/>
  </r>
  <r>
    <x v="0"/>
    <x v="0"/>
    <x v="0"/>
    <x v="0"/>
    <s v="DDG (SERVICE DELIVERY PROGRAM)"/>
    <x v="1"/>
    <x v="3"/>
    <n v="32328260"/>
    <x v="0"/>
    <x v="0"/>
    <n v="0"/>
    <n v="30000"/>
    <n v="0"/>
    <n v="-20000"/>
    <n v="0"/>
    <n v="10000"/>
    <n v="0"/>
    <x v="0"/>
    <n v="10000"/>
    <s v="FS: MUNICIPALITIES"/>
    <s v="FEZILE DABI MUNICIPALITIES"/>
    <s v="DC20 FEZILE DABI DIST MUNICIPAL"/>
    <s v="FEZILE DABI DIST MUNICIPAL D20"/>
    <n v="30005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MINOR ASSETS"/>
    <s v="TANGIBLE MINOR ASSETS"/>
    <s v="MACHINERY &amp; EQUIPMENT &lt;R5000"/>
    <s v="EQP&lt;R5000:OFFICE FURNITURE"/>
    <n v="30034260"/>
    <s v="NO PROJECTS"/>
    <s v="NO PROJECTS"/>
    <s v="NO PROJECTS"/>
    <n v="4260"/>
    <x v="0"/>
    <x v="0"/>
    <x v="0"/>
    <x v="2"/>
    <x v="3"/>
    <x v="4"/>
    <x v="4"/>
    <n v="4121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43"/>
    <n v="1092"/>
    <n v="2733"/>
    <n v="4"/>
    <n v="12"/>
    <n v="18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3"/>
    <n v="32328260"/>
    <x v="0"/>
    <x v="0"/>
    <n v="1000"/>
    <n v="0"/>
    <n v="0"/>
    <n v="0"/>
    <n v="0"/>
    <n v="1000"/>
    <n v="0"/>
    <x v="44"/>
    <n v="-429.69"/>
    <s v="FS: MUNICIPALITIES"/>
    <s v="FEZILE DABI MUNICIPALITIES"/>
    <s v="DC20 FEZILE DABI DIST MUNICIPAL"/>
    <s v="FEZILE DABI DIST MUNICIPAL D20"/>
    <n v="30005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8"/>
    <n v="4141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1"/>
    <x v="3"/>
    <n v="32328260"/>
    <x v="0"/>
    <x v="0"/>
    <n v="5000"/>
    <n v="-1000"/>
    <n v="0"/>
    <n v="0"/>
    <n v="0"/>
    <n v="4000"/>
    <n v="0"/>
    <x v="0"/>
    <n v="4000"/>
    <s v="FS: MUNICIPALITIES"/>
    <s v="FEZILE DABI MUNICIPALITIES"/>
    <s v="DC20 FEZILE DABI DIST MUNICIPAL"/>
    <s v="FEZILE DABI DIST MUNICIPAL D20"/>
    <n v="30005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0"/>
    <x v="10"/>
    <n v="3375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7"/>
    <n v="849"/>
    <n v="2171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3"/>
    <n v="32328260"/>
    <x v="0"/>
    <x v="0"/>
    <n v="5000"/>
    <n v="0"/>
    <n v="0"/>
    <n v="0"/>
    <n v="0"/>
    <n v="5000"/>
    <n v="0"/>
    <x v="45"/>
    <n v="4639.5200000000004"/>
    <s v="FS: MUNICIPALITIES"/>
    <s v="FEZILE DABI MUNICIPALITIES"/>
    <s v="DC20 FEZILE DABI DIST MUNICIPAL"/>
    <s v="FEZILE DABI DIST MUNICIPAL D20"/>
    <n v="30005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1"/>
    <x v="11"/>
    <n v="4003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7"/>
    <n v="849"/>
    <n v="2170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3"/>
    <n v="32328260"/>
    <x v="0"/>
    <x v="0"/>
    <n v="10000"/>
    <n v="0"/>
    <n v="0"/>
    <n v="0"/>
    <n v="0"/>
    <n v="10000"/>
    <n v="0"/>
    <x v="46"/>
    <n v="2255.3000000000002"/>
    <s v="FS: MUNICIPALITIES"/>
    <s v="FEZILE DABI MUNICIPALITIES"/>
    <s v="DC20 FEZILE DABI DIST MUNICIPAL"/>
    <s v="FEZILE DABI DIST MUNICIPAL D20"/>
    <n v="30005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5"/>
    <x v="18"/>
    <n v="3377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7"/>
    <n v="849"/>
    <n v="2169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3"/>
    <n v="32328260"/>
    <x v="0"/>
    <x v="0"/>
    <n v="20000"/>
    <n v="-10000"/>
    <n v="0"/>
    <n v="0"/>
    <n v="0"/>
    <n v="10000"/>
    <n v="0"/>
    <x v="47"/>
    <n v="6939.59"/>
    <s v="FS: MUNICIPALITIES"/>
    <s v="FEZILE DABI MUNICIPALITIES"/>
    <s v="DC20 FEZILE DABI DIST MUNICIPAL"/>
    <s v="FEZILE DABI DIST MUNICIPAL D20"/>
    <n v="30005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8"/>
    <x v="9"/>
    <x v="13"/>
    <x v="13"/>
    <n v="2245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2"/>
    <n v="884"/>
    <n v="2245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x v="0"/>
    <n v="4609260"/>
  </r>
  <r>
    <x v="0"/>
    <x v="0"/>
    <x v="0"/>
    <x v="0"/>
    <s v="DDG (SERVICE DELIVERY PROGRAM)"/>
    <x v="1"/>
    <x v="3"/>
    <n v="32328260"/>
    <x v="0"/>
    <x v="0"/>
    <n v="30000"/>
    <n v="-30000"/>
    <n v="0"/>
    <n v="0"/>
    <n v="0"/>
    <n v="0"/>
    <n v="0"/>
    <x v="0"/>
    <n v="0"/>
    <s v="FS: MUNICIPALITIES"/>
    <s v="FEZILE DABI MUNICIPALITIES"/>
    <s v="DC20 FEZILE DABI DIST MUNICIPAL"/>
    <s v="FEZILE DABI DIST MUNICIPAL D20"/>
    <n v="30005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7"/>
    <x v="20"/>
    <n v="3999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4"/>
    <n v="337"/>
    <n v="849"/>
    <n v="2173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3"/>
    <n v="32328260"/>
    <x v="0"/>
    <x v="0"/>
    <n v="50000"/>
    <n v="0"/>
    <n v="0"/>
    <n v="0"/>
    <n v="0"/>
    <n v="50000"/>
    <n v="0"/>
    <x v="48"/>
    <n v="-3293.35"/>
    <s v="FS: MUNICIPALITIES"/>
    <s v="FEZILE DABI MUNICIPALITIES"/>
    <s v="DC20 FEZILE DABI DIST MUNICIPAL"/>
    <s v="FEZILE DABI DIST MUNICIPAL D20"/>
    <n v="30005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4"/>
    <n v="4158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3"/>
    <n v="32328260"/>
    <x v="0"/>
    <x v="0"/>
    <n v="100000"/>
    <n v="0"/>
    <n v="0"/>
    <n v="0"/>
    <n v="0"/>
    <n v="100000"/>
    <n v="0"/>
    <x v="49"/>
    <n v="803.8"/>
    <s v="FS: MUNICIPALITIES"/>
    <s v="FEZILE DABI MUNICIPALITIES"/>
    <s v="DC20 FEZILE DABI DIST MUNICIPAL"/>
    <s v="FEZILE DABI DIST MUNICIPAL D20"/>
    <n v="30005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2"/>
    <n v="4163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3"/>
    <n v="32328260"/>
    <x v="0"/>
    <x v="0"/>
    <n v="200000"/>
    <n v="0"/>
    <n v="0"/>
    <n v="0"/>
    <n v="0"/>
    <n v="200000"/>
    <n v="0"/>
    <x v="50"/>
    <n v="20900"/>
    <s v="FS: MUNICIPALITIES"/>
    <s v="FEZILE DABI MUNICIPALITIES"/>
    <s v="DC20 FEZILE DABI DIST MUNICIPAL"/>
    <s v="FEZILE DABI DIST MUNICIPAL D20"/>
    <n v="30005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3"/>
    <n v="4155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3"/>
    <n v="32328260"/>
    <x v="0"/>
    <x v="0"/>
    <n v="344340"/>
    <n v="0"/>
    <n v="0"/>
    <n v="0"/>
    <n v="0"/>
    <n v="344340"/>
    <n v="0"/>
    <x v="51"/>
    <n v="-26356"/>
    <s v="FS: MUNICIPALITIES"/>
    <s v="FEZILE DABI MUNICIPALITIES"/>
    <s v="DC20 FEZILE DABI DIST MUNICIPAL"/>
    <s v="FEZILE DABI DIST MUNICIPAL D20"/>
    <n v="30005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29"/>
    <n v="4143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1"/>
    <x v="3"/>
    <n v="32328260"/>
    <x v="0"/>
    <x v="0"/>
    <n v="400000"/>
    <n v="0"/>
    <n v="0"/>
    <n v="0"/>
    <n v="0"/>
    <n v="400000"/>
    <n v="0"/>
    <x v="52"/>
    <n v="15690.48"/>
    <s v="FS: MUNICIPALITIES"/>
    <s v="FEZILE DABI MUNICIPALITIES"/>
    <s v="DC20 FEZILE DABI DIST MUNICIPAL"/>
    <s v="FEZILE DABI DIST MUNICIPAL D20"/>
    <n v="30005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7"/>
    <n v="4157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3"/>
    <n v="32328260"/>
    <x v="0"/>
    <x v="0"/>
    <n v="440000"/>
    <n v="0"/>
    <n v="0"/>
    <n v="0"/>
    <n v="0"/>
    <n v="440000"/>
    <n v="0"/>
    <x v="53"/>
    <n v="-134380.16"/>
    <s v="FS: MUNICIPALITIES"/>
    <s v="FEZILE DABI MUNICIPALITIES"/>
    <s v="DC20 FEZILE DABI DIST MUNICIPAL"/>
    <s v="FEZILE DABI DIST MUNICIPAL D20"/>
    <n v="30005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28"/>
    <n v="4145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1"/>
    <x v="3"/>
    <n v="32328260"/>
    <x v="0"/>
    <x v="0"/>
    <n v="4182000"/>
    <n v="850000"/>
    <n v="0"/>
    <n v="0"/>
    <n v="0"/>
    <n v="5032000"/>
    <n v="0"/>
    <x v="54"/>
    <n v="614698.89"/>
    <s v="FS: MUNICIPALITIES"/>
    <s v="FEZILE DABI MUNICIPALITIES"/>
    <s v="DC20 FEZILE DABI DIST MUNICIPAL"/>
    <s v="FEZILE DABI DIST MUNICIPAL D20"/>
    <n v="30005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9"/>
    <x v="30"/>
    <n v="3824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8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3"/>
    <n v="32328260"/>
    <x v="2"/>
    <x v="0"/>
    <n v="0"/>
    <n v="0"/>
    <n v="0"/>
    <n v="0"/>
    <n v="0"/>
    <n v="0"/>
    <n v="0"/>
    <x v="55"/>
    <n v="-23877.84"/>
    <s v="FS: MUNICIPALITIES"/>
    <s v="FEZILE DABI MUNICIPALITIES"/>
    <s v="DC20 FEZILE DABI DIST MUNICIPAL"/>
    <s v="FEZILE DABI DIST MUNICIPAL D20"/>
    <n v="30005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2"/>
    <x v="3"/>
    <x v="11"/>
    <x v="15"/>
    <x v="6"/>
    <x v="34"/>
    <n v="712260"/>
    <s v="EXPENDITURE"/>
    <s v="NON INFRASTRUCTURE"/>
    <s v="NON INFRA: TRANSFERS"/>
    <s v="NON INFRA: TRANS CUR"/>
    <m/>
    <m/>
    <s v="NON INFRA: TRANS CUR"/>
    <n v="86260"/>
    <s v="TRANSFERS AND SUBSIDIES"/>
    <s v="HOUSEHOLDS"/>
    <s v="HOUSEHOLDS"/>
    <s v="SOCIAL PROTECTION"/>
    <s v="FAMILY AND CHILDREN"/>
    <s v="SOCIAL PROTEC:FAMILY&amp;CHILD"/>
    <n v="46"/>
    <n v="233"/>
    <n v="712"/>
    <n v="0"/>
    <n v="3"/>
    <n v="235"/>
    <n v="0"/>
    <n v="1"/>
    <n v="72"/>
    <n v="82"/>
    <n v="86"/>
    <n v="0"/>
    <n v="4"/>
    <n v="0"/>
    <n v="0"/>
    <n v="0"/>
    <s v="N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x v="0"/>
    <n v="4609260"/>
  </r>
  <r>
    <x v="0"/>
    <x v="0"/>
    <x v="0"/>
    <x v="0"/>
    <s v="DDG (SERVICE DELIVERY PROGRAM)"/>
    <x v="1"/>
    <x v="4"/>
    <n v="32339260"/>
    <x v="1"/>
    <x v="0"/>
    <n v="10800"/>
    <n v="0"/>
    <n v="0"/>
    <n v="-4305"/>
    <n v="0"/>
    <n v="6495"/>
    <n v="6500"/>
    <x v="0"/>
    <n v="-5"/>
    <s v="FS: MUNICIPALITIES"/>
    <s v="XHARIEP MUNICIPALITIES"/>
    <s v="DC16 XHARIEP DISTRICT MUNICIPAL"/>
    <s v="XHARIEP DISTRICT MUNICIPAL D16"/>
    <n v="30002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TANGIBLE CAPITAL ASSETS"/>
    <s v="MACHINERY &amp;  EQUIPMENT"/>
    <s v="OTHER MACHINERY &amp; EQUIPMENT"/>
    <s v="OFFICE FURNITURE"/>
    <n v="30012260"/>
    <s v="NO PROJECTS"/>
    <s v="NO PROJECTS"/>
    <s v="NO PROJECTS"/>
    <n v="4260"/>
    <x v="0"/>
    <x v="1"/>
    <x v="1"/>
    <x v="1"/>
    <x v="1"/>
    <x v="2"/>
    <x v="2"/>
    <n v="3240260"/>
    <s v="EXPENDITURE"/>
    <s v="NON INFRASTRUCTURE"/>
    <s v="NON INFRASTRUCTURE: CAPITAL"/>
    <s v="NON INFRASTRUCTURE: CAPITAL"/>
    <s v="NON INFRA/STAND ALONE: CAP"/>
    <m/>
    <s v="NON INFRA/STAND ALONE: CAP"/>
    <n v="98260"/>
    <s v="PAYMENTS FOR CAPITAL ASSETS"/>
    <s v="MACHINERY AND EQUIPMENT"/>
    <s v="MACHINERY AND EQUIPMENT"/>
    <s v="SOCIAL PROTECTION"/>
    <s v="FAMILY AND CHILDREN"/>
    <s v="SOCIAL PROTEC:FAMILY&amp;CHILD"/>
    <n v="48"/>
    <n v="231"/>
    <n v="639"/>
    <n v="1457"/>
    <n v="1"/>
    <n v="6"/>
    <n v="66"/>
    <n v="1"/>
    <n v="72"/>
    <n v="78"/>
    <n v="79"/>
    <n v="98"/>
    <n v="4"/>
    <n v="0"/>
    <n v="0"/>
    <n v="0"/>
    <s v="N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x v="0"/>
    <n v="4609260"/>
  </r>
  <r>
    <x v="0"/>
    <x v="0"/>
    <x v="0"/>
    <x v="0"/>
    <s v="DDG (SERVICE DELIVERY PROGRAM)"/>
    <x v="1"/>
    <x v="4"/>
    <n v="32339260"/>
    <x v="0"/>
    <x v="0"/>
    <n v="0"/>
    <n v="0"/>
    <n v="0"/>
    <n v="0"/>
    <n v="0"/>
    <n v="0"/>
    <n v="0"/>
    <x v="56"/>
    <n v="-6445.52"/>
    <s v="FS: MUNICIPALITIES"/>
    <s v="XHARIEP MUNICIPALITIES"/>
    <s v="DC16 XHARIEP DISTRICT MUNICIPAL"/>
    <s v="XHARIEP DISTRICT MUNICIPAL D16"/>
    <n v="30002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12"/>
    <n v="4162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4"/>
    <n v="32339260"/>
    <x v="0"/>
    <x v="0"/>
    <n v="0"/>
    <n v="0"/>
    <n v="0"/>
    <n v="0"/>
    <n v="0"/>
    <n v="0"/>
    <n v="0"/>
    <x v="57"/>
    <n v="-22780.2"/>
    <s v="FS: MUNICIPALITIES"/>
    <s v="XHARIEP MUNICIPALITIES"/>
    <s v="DC16 XHARIEP DISTRICT MUNICIPAL"/>
    <s v="XHARIEP DISTRICT MUNICIPAL D16"/>
    <n v="30002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35"/>
    <n v="4159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4"/>
    <n v="32339260"/>
    <x v="0"/>
    <x v="0"/>
    <n v="0"/>
    <n v="20000"/>
    <n v="0"/>
    <n v="-1000"/>
    <n v="0"/>
    <n v="19000"/>
    <n v="0"/>
    <x v="58"/>
    <n v="4075"/>
    <s v="FS: MUNICIPALITIES"/>
    <s v="XHARIEP MUNICIPALITIES"/>
    <s v="DC16 XHARIEP DISTRICT MUNICIPAL"/>
    <s v="XHARIEP DISTRICT MUNICIPAL D16"/>
    <n v="30002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8"/>
    <x v="11"/>
    <x v="16"/>
    <x v="19"/>
    <n v="2237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2"/>
    <n v="888"/>
    <n v="2237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x v="0"/>
    <n v="4609260"/>
  </r>
  <r>
    <x v="0"/>
    <x v="0"/>
    <x v="0"/>
    <x v="0"/>
    <s v="DDG (SERVICE DELIVERY PROGRAM)"/>
    <x v="1"/>
    <x v="4"/>
    <n v="32339260"/>
    <x v="0"/>
    <x v="0"/>
    <n v="800"/>
    <n v="0"/>
    <n v="0"/>
    <n v="0"/>
    <n v="0"/>
    <n v="800"/>
    <n v="0"/>
    <x v="59"/>
    <n v="-733.61"/>
    <s v="FS: MUNICIPALITIES"/>
    <s v="XHARIEP MUNICIPALITIES"/>
    <s v="DC16 XHARIEP DISTRICT MUNICIPAL"/>
    <s v="XHARIEP DISTRICT MUNICIPAL D16"/>
    <n v="30002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8"/>
    <n v="4141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1"/>
    <x v="4"/>
    <n v="32339260"/>
    <x v="0"/>
    <x v="0"/>
    <n v="5000"/>
    <n v="0"/>
    <n v="0"/>
    <n v="0"/>
    <n v="0"/>
    <n v="5000"/>
    <n v="0"/>
    <x v="60"/>
    <n v="3631.54"/>
    <s v="FS: MUNICIPALITIES"/>
    <s v="XHARIEP MUNICIPALITIES"/>
    <s v="DC16 XHARIEP DISTRICT MUNICIPAL"/>
    <s v="XHARIEP DISTRICT MUNICIPAL D16"/>
    <n v="30002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1"/>
    <x v="11"/>
    <n v="4003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7"/>
    <n v="849"/>
    <n v="2170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4"/>
    <n v="32339260"/>
    <x v="0"/>
    <x v="0"/>
    <n v="5000"/>
    <n v="0"/>
    <n v="0"/>
    <n v="1763"/>
    <n v="0"/>
    <n v="6763"/>
    <n v="0"/>
    <x v="61"/>
    <n v="1243"/>
    <s v="FS: MUNICIPALITIES"/>
    <s v="XHARIEP MUNICIPALITIES"/>
    <s v="DC16 XHARIEP DISTRICT MUNICIPAL"/>
    <s v="XHARIEP DISTRICT MUNICIPAL D16"/>
    <n v="30002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0"/>
    <x v="10"/>
    <n v="3375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7"/>
    <n v="849"/>
    <n v="2171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4"/>
    <n v="32339260"/>
    <x v="0"/>
    <x v="0"/>
    <n v="10000"/>
    <n v="0"/>
    <n v="0"/>
    <n v="-763"/>
    <n v="0"/>
    <n v="9237"/>
    <n v="0"/>
    <x v="62"/>
    <n v="0"/>
    <s v="FS: MUNICIPALITIES"/>
    <s v="XHARIEP MUNICIPALITIES"/>
    <s v="DC16 XHARIEP DISTRICT MUNICIPAL"/>
    <s v="XHARIEP DISTRICT MUNICIPAL D16"/>
    <n v="30002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5"/>
    <x v="18"/>
    <n v="3377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7"/>
    <n v="849"/>
    <n v="2169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4"/>
    <n v="32339260"/>
    <x v="0"/>
    <x v="0"/>
    <n v="15000"/>
    <n v="0"/>
    <n v="0"/>
    <n v="0"/>
    <n v="0"/>
    <n v="15000"/>
    <n v="0"/>
    <x v="63"/>
    <n v="6118"/>
    <s v="FS: MUNICIPALITIES"/>
    <s v="XHARIEP MUNICIPALITIES"/>
    <s v="DC16 XHARIEP DISTRICT MUNICIPAL"/>
    <s v="XHARIEP DISTRICT MUNICIPAL D16"/>
    <n v="30002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16"/>
    <n v="4160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4"/>
    <n v="32339260"/>
    <x v="0"/>
    <x v="0"/>
    <n v="20000"/>
    <n v="-20000"/>
    <n v="0"/>
    <n v="0"/>
    <n v="0"/>
    <n v="0"/>
    <n v="0"/>
    <x v="0"/>
    <n v="0"/>
    <s v="FS: MUNICIPALITIES"/>
    <s v="XHARIEP MUNICIPALITIES"/>
    <s v="DC16 XHARIEP DISTRICT MUNICIPAL"/>
    <s v="XHARIEP DISTRICT MUNICIPAL D16"/>
    <n v="30002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8"/>
    <x v="9"/>
    <x v="13"/>
    <x v="13"/>
    <n v="2245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4"/>
    <n v="332"/>
    <n v="884"/>
    <n v="2245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x v="0"/>
    <n v="4609260"/>
  </r>
  <r>
    <x v="0"/>
    <x v="0"/>
    <x v="0"/>
    <x v="0"/>
    <s v="DDG (SERVICE DELIVERY PROGRAM)"/>
    <x v="1"/>
    <x v="4"/>
    <n v="32339260"/>
    <x v="0"/>
    <x v="0"/>
    <n v="60000"/>
    <n v="0"/>
    <n v="0"/>
    <n v="0"/>
    <n v="0"/>
    <n v="60000"/>
    <n v="0"/>
    <x v="64"/>
    <n v="-77477.55"/>
    <s v="FS: MUNICIPALITIES"/>
    <s v="XHARIEP MUNICIPALITIES"/>
    <s v="DC16 XHARIEP DISTRICT MUNICIPAL"/>
    <s v="XHARIEP DISTRICT MUNICIPAL D16"/>
    <n v="30002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4"/>
    <n v="4158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4"/>
    <n v="32339260"/>
    <x v="0"/>
    <x v="0"/>
    <n v="70000"/>
    <n v="33500"/>
    <n v="0"/>
    <n v="0"/>
    <n v="0"/>
    <n v="103500"/>
    <n v="0"/>
    <x v="65"/>
    <n v="7482.66"/>
    <s v="FS: MUNICIPALITIES"/>
    <s v="XHARIEP MUNICIPALITIES"/>
    <s v="DC16 XHARIEP DISTRICT MUNICIPAL"/>
    <s v="XHARIEP DISTRICT MUNICIPAL D16"/>
    <n v="30002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7"/>
    <x v="20"/>
    <n v="3999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7"/>
    <n v="849"/>
    <n v="2173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4"/>
    <n v="32339260"/>
    <x v="0"/>
    <x v="0"/>
    <n v="120000"/>
    <n v="0"/>
    <n v="0"/>
    <n v="0"/>
    <n v="0"/>
    <n v="120000"/>
    <n v="0"/>
    <x v="66"/>
    <n v="27243.46"/>
    <s v="FS: MUNICIPALITIES"/>
    <s v="XHARIEP MUNICIPALITIES"/>
    <s v="DC16 XHARIEP DISTRICT MUNICIPAL"/>
    <s v="XHARIEP DISTRICT MUNICIPAL D16"/>
    <n v="30002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6"/>
    <n v="4156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4"/>
    <n v="32339260"/>
    <x v="0"/>
    <x v="0"/>
    <n v="200000"/>
    <n v="0"/>
    <n v="0"/>
    <n v="0"/>
    <n v="0"/>
    <n v="200000"/>
    <n v="0"/>
    <x v="67"/>
    <n v="26012.27"/>
    <s v="FS: MUNICIPALITIES"/>
    <s v="XHARIEP MUNICIPALITIES"/>
    <s v="DC16 XHARIEP DISTRICT MUNICIPAL"/>
    <s v="XHARIEP DISTRICT MUNICIPAL D16"/>
    <n v="30002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2"/>
    <n v="4163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4"/>
    <n v="32339260"/>
    <x v="0"/>
    <x v="0"/>
    <n v="200000"/>
    <n v="0"/>
    <n v="0"/>
    <n v="0"/>
    <n v="0"/>
    <n v="200000"/>
    <n v="0"/>
    <x v="68"/>
    <n v="-18748"/>
    <s v="FS: MUNICIPALITIES"/>
    <s v="XHARIEP MUNICIPALITIES"/>
    <s v="DC16 XHARIEP DISTRICT MUNICIPAL"/>
    <s v="XHARIEP DISTRICT MUNICIPAL D16"/>
    <n v="30002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3"/>
    <n v="4155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4"/>
    <n v="32339260"/>
    <x v="0"/>
    <x v="0"/>
    <n v="250000"/>
    <n v="0"/>
    <n v="0"/>
    <n v="0"/>
    <n v="0"/>
    <n v="250000"/>
    <n v="0"/>
    <x v="69"/>
    <n v="-145439.57999999999"/>
    <s v="FS: MUNICIPALITIES"/>
    <s v="XHARIEP MUNICIPALITIES"/>
    <s v="DC16 XHARIEP DISTRICT MUNICIPAL"/>
    <s v="XHARIEP DISTRICT MUNICIPAL D16"/>
    <n v="30002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7"/>
    <n v="4157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4"/>
    <n v="32339260"/>
    <x v="0"/>
    <x v="0"/>
    <n v="344340"/>
    <n v="0"/>
    <n v="0"/>
    <n v="0"/>
    <n v="0"/>
    <n v="344340"/>
    <n v="0"/>
    <x v="70"/>
    <n v="1070"/>
    <s v="FS: MUNICIPALITIES"/>
    <s v="XHARIEP MUNICIPALITIES"/>
    <s v="DC16 XHARIEP DISTRICT MUNICIPAL"/>
    <s v="XHARIEP DISTRICT MUNICIPAL D16"/>
    <n v="30002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29"/>
    <n v="4143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1"/>
    <x v="4"/>
    <n v="32339260"/>
    <x v="0"/>
    <x v="0"/>
    <n v="450000"/>
    <n v="0"/>
    <n v="0"/>
    <n v="0"/>
    <n v="0"/>
    <n v="450000"/>
    <n v="0"/>
    <x v="71"/>
    <n v="-182685.18"/>
    <s v="FS: MUNICIPALITIES"/>
    <s v="XHARIEP MUNICIPALITIES"/>
    <s v="DC16 XHARIEP DISTRICT MUNICIPAL"/>
    <s v="XHARIEP DISTRICT MUNICIPAL D16"/>
    <n v="30002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28"/>
    <n v="4145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1"/>
    <x v="4"/>
    <n v="32339260"/>
    <x v="0"/>
    <x v="0"/>
    <n v="4182000"/>
    <n v="1720000"/>
    <n v="0"/>
    <n v="0"/>
    <n v="0"/>
    <n v="5902000"/>
    <n v="0"/>
    <x v="72"/>
    <n v="1020816.86"/>
    <s v="FS: MUNICIPALITIES"/>
    <s v="XHARIEP MUNICIPALITIES"/>
    <s v="DC16 XHARIEP DISTRICT MUNICIPAL"/>
    <s v="XHARIEP DISTRICT MUNICIPAL D16"/>
    <n v="30002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9"/>
    <x v="30"/>
    <n v="3824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8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4"/>
    <n v="32339260"/>
    <x v="2"/>
    <x v="0"/>
    <n v="0"/>
    <n v="0"/>
    <n v="0"/>
    <n v="0"/>
    <n v="0"/>
    <n v="0"/>
    <n v="0"/>
    <x v="73"/>
    <n v="-21343.279999999999"/>
    <s v="FS: MUNICIPALITIES"/>
    <s v="XHARIEP MUNICIPALITIES"/>
    <s v="DC16 XHARIEP DISTRICT MUNICIPAL"/>
    <s v="XHARIEP DISTRICT MUNICIPAL D16"/>
    <n v="30002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2"/>
    <x v="3"/>
    <x v="11"/>
    <x v="15"/>
    <x v="6"/>
    <x v="34"/>
    <n v="712260"/>
    <s v="EXPENDITURE"/>
    <s v="NON INFRASTRUCTURE"/>
    <s v="NON INFRA: TRANSFERS"/>
    <s v="NON INFRA: TRANS CUR"/>
    <m/>
    <m/>
    <s v="NON INFRA: TRANS CUR"/>
    <n v="86260"/>
    <s v="TRANSFERS AND SUBSIDIES"/>
    <s v="HOUSEHOLDS"/>
    <s v="HOUSEHOLDS"/>
    <s v="SOCIAL PROTECTION"/>
    <s v="FAMILY AND CHILDREN"/>
    <s v="SOCIAL PROTEC:FAMILY&amp;CHILD"/>
    <n v="46"/>
    <n v="233"/>
    <n v="712"/>
    <n v="0"/>
    <n v="3"/>
    <n v="235"/>
    <n v="0"/>
    <n v="1"/>
    <n v="72"/>
    <n v="82"/>
    <n v="86"/>
    <n v="0"/>
    <n v="4"/>
    <n v="0"/>
    <n v="0"/>
    <n v="0"/>
    <s v="N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x v="0"/>
    <n v="4609260"/>
  </r>
  <r>
    <x v="0"/>
    <x v="0"/>
    <x v="0"/>
    <x v="0"/>
    <s v="DDG (SERVICE DELIVERY PROGRAM)"/>
    <x v="1"/>
    <x v="5"/>
    <n v="32340260"/>
    <x v="1"/>
    <x v="0"/>
    <n v="10800"/>
    <n v="0"/>
    <n v="0"/>
    <n v="-10800"/>
    <n v="0"/>
    <n v="0"/>
    <n v="0"/>
    <x v="0"/>
    <n v="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TANGIBLE CAPITAL ASSETS"/>
    <s v="MACHINERY &amp;  EQUIPMENT"/>
    <s v="OTHER MACHINERY &amp; EQUIPMENT"/>
    <s v="OFFICE FURNITURE"/>
    <n v="30012260"/>
    <s v="NO PROJECTS"/>
    <s v="NO PROJECTS"/>
    <s v="NO PROJECTS"/>
    <n v="4260"/>
    <x v="0"/>
    <x v="1"/>
    <x v="1"/>
    <x v="1"/>
    <x v="1"/>
    <x v="2"/>
    <x v="2"/>
    <n v="3240260"/>
    <s v="EXPENDITURE"/>
    <s v="NON INFRASTRUCTURE"/>
    <s v="NON INFRASTRUCTURE: CAPITAL"/>
    <s v="NON INFRASTRUCTURE: CAPITAL"/>
    <s v="NON INFRA/STAND ALONE: CAP"/>
    <m/>
    <s v="NON INFRA/STAND ALONE: CAP"/>
    <n v="98260"/>
    <s v="Total Expenditure = 0"/>
    <s v="Total Expenditure = 0"/>
    <s v="Total Expenditure = 0"/>
    <s v="SOCIAL PROTECTION"/>
    <s v="FAMILY AND CHILDREN"/>
    <s v="SOCIAL PROTEC:FAMILY&amp;CHILD"/>
    <n v="48"/>
    <n v="231"/>
    <n v="639"/>
    <n v="1457"/>
    <n v="1"/>
    <n v="6"/>
    <n v="66"/>
    <n v="1"/>
    <n v="72"/>
    <n v="78"/>
    <n v="79"/>
    <n v="98"/>
    <n v="4"/>
    <n v="0"/>
    <n v="0"/>
    <n v="0"/>
    <s v="N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x v="0"/>
    <n v="4609260"/>
  </r>
  <r>
    <x v="0"/>
    <x v="0"/>
    <x v="0"/>
    <x v="0"/>
    <s v="DDG (SERVICE DELIVERY PROGRAM)"/>
    <x v="1"/>
    <x v="5"/>
    <n v="32340260"/>
    <x v="0"/>
    <x v="0"/>
    <n v="0"/>
    <n v="0"/>
    <n v="0"/>
    <n v="0"/>
    <n v="0"/>
    <n v="0"/>
    <n v="0"/>
    <x v="74"/>
    <n v="40670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9"/>
    <x v="30"/>
    <n v="3824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8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5"/>
    <n v="32340260"/>
    <x v="0"/>
    <x v="0"/>
    <n v="0"/>
    <n v="0"/>
    <n v="0"/>
    <n v="0"/>
    <n v="0"/>
    <n v="0"/>
    <n v="0"/>
    <x v="63"/>
    <n v="-8882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16"/>
    <n v="4160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5"/>
    <n v="32340260"/>
    <x v="0"/>
    <x v="0"/>
    <n v="0"/>
    <n v="0"/>
    <n v="0"/>
    <n v="0"/>
    <n v="0"/>
    <n v="0"/>
    <n v="0"/>
    <x v="75"/>
    <n v="-18900.3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35"/>
    <n v="4159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5"/>
    <n v="32340260"/>
    <x v="0"/>
    <x v="0"/>
    <n v="0"/>
    <n v="4000"/>
    <n v="0"/>
    <n v="0"/>
    <n v="0"/>
    <n v="4000"/>
    <n v="0"/>
    <x v="0"/>
    <n v="400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9"/>
    <x v="12"/>
    <x v="22"/>
    <x v="36"/>
    <n v="3428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1"/>
    <n v="891"/>
    <n v="2287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x v="0"/>
    <n v="4609260"/>
  </r>
  <r>
    <x v="0"/>
    <x v="0"/>
    <x v="0"/>
    <x v="0"/>
    <s v="DDG (SERVICE DELIVERY PROGRAM)"/>
    <x v="1"/>
    <x v="5"/>
    <n v="32340260"/>
    <x v="0"/>
    <x v="0"/>
    <n v="0"/>
    <n v="10000"/>
    <n v="0"/>
    <n v="0"/>
    <n v="0"/>
    <n v="10000"/>
    <n v="0"/>
    <x v="0"/>
    <n v="1000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9"/>
    <x v="12"/>
    <x v="23"/>
    <x v="37"/>
    <n v="3418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1"/>
    <n v="891"/>
    <n v="2265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x v="0"/>
    <n v="4609260"/>
  </r>
  <r>
    <x v="0"/>
    <x v="0"/>
    <x v="0"/>
    <x v="0"/>
    <s v="DDG (SERVICE DELIVERY PROGRAM)"/>
    <x v="1"/>
    <x v="5"/>
    <n v="32340260"/>
    <x v="0"/>
    <x v="0"/>
    <n v="1000"/>
    <n v="0"/>
    <n v="0"/>
    <n v="0"/>
    <n v="0"/>
    <n v="1000"/>
    <n v="0"/>
    <x v="76"/>
    <n v="-1676.18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8"/>
    <n v="4141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1"/>
    <x v="5"/>
    <n v="32340260"/>
    <x v="0"/>
    <x v="0"/>
    <n v="5000"/>
    <n v="-4000"/>
    <n v="0"/>
    <n v="0"/>
    <n v="0"/>
    <n v="1000"/>
    <n v="0"/>
    <x v="0"/>
    <n v="100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0"/>
    <x v="10"/>
    <n v="3375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7"/>
    <n v="849"/>
    <n v="2171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5"/>
    <n v="32340260"/>
    <x v="0"/>
    <x v="0"/>
    <n v="5000"/>
    <n v="0"/>
    <n v="0"/>
    <n v="0"/>
    <n v="0"/>
    <n v="5000"/>
    <n v="0"/>
    <x v="77"/>
    <n v="4434.8999999999996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1"/>
    <x v="11"/>
    <n v="4003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7"/>
    <n v="849"/>
    <n v="2170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5"/>
    <n v="32340260"/>
    <x v="0"/>
    <x v="0"/>
    <n v="10000"/>
    <n v="-10000"/>
    <n v="0"/>
    <n v="0"/>
    <n v="0"/>
    <n v="0"/>
    <n v="0"/>
    <x v="0"/>
    <n v="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5"/>
    <x v="18"/>
    <n v="3377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4"/>
    <n v="337"/>
    <n v="849"/>
    <n v="2169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5"/>
    <n v="32340260"/>
    <x v="0"/>
    <x v="0"/>
    <n v="10000"/>
    <n v="0"/>
    <n v="0"/>
    <n v="0"/>
    <n v="0"/>
    <n v="10000"/>
    <n v="0"/>
    <x v="0"/>
    <n v="1000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12"/>
    <n v="4162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5"/>
    <n v="32340260"/>
    <x v="0"/>
    <x v="0"/>
    <n v="20000"/>
    <n v="0"/>
    <n v="0"/>
    <n v="0"/>
    <n v="0"/>
    <n v="20000"/>
    <n v="0"/>
    <x v="78"/>
    <n v="2064.38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8"/>
    <x v="9"/>
    <x v="13"/>
    <x v="13"/>
    <n v="2245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2"/>
    <n v="884"/>
    <n v="2245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x v="0"/>
    <n v="4609260"/>
  </r>
  <r>
    <x v="0"/>
    <x v="0"/>
    <x v="0"/>
    <x v="0"/>
    <s v="DDG (SERVICE DELIVERY PROGRAM)"/>
    <x v="1"/>
    <x v="5"/>
    <n v="32340260"/>
    <x v="0"/>
    <x v="0"/>
    <n v="70000"/>
    <n v="0"/>
    <n v="0"/>
    <n v="0"/>
    <n v="0"/>
    <n v="70000"/>
    <n v="0"/>
    <x v="0"/>
    <n v="7000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6"/>
    <n v="4156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5"/>
    <n v="32340260"/>
    <x v="0"/>
    <x v="0"/>
    <n v="80000"/>
    <n v="0"/>
    <n v="0"/>
    <n v="0"/>
    <n v="0"/>
    <n v="80000"/>
    <n v="0"/>
    <x v="79"/>
    <n v="38727.65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4"/>
    <n v="4158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5"/>
    <n v="32340260"/>
    <x v="0"/>
    <x v="0"/>
    <n v="200000"/>
    <n v="0"/>
    <n v="0"/>
    <n v="0"/>
    <n v="0"/>
    <n v="200000"/>
    <n v="0"/>
    <x v="80"/>
    <n v="23829.34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2"/>
    <n v="4163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5"/>
    <n v="32340260"/>
    <x v="0"/>
    <x v="0"/>
    <n v="250000"/>
    <n v="0"/>
    <n v="0"/>
    <n v="0"/>
    <n v="0"/>
    <n v="250000"/>
    <n v="0"/>
    <x v="81"/>
    <n v="-7820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3"/>
    <n v="4155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5"/>
    <n v="32340260"/>
    <x v="0"/>
    <x v="0"/>
    <n v="500000"/>
    <n v="0"/>
    <n v="0"/>
    <n v="0"/>
    <n v="0"/>
    <n v="500000"/>
    <n v="0"/>
    <x v="82"/>
    <n v="-135820.57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7"/>
    <n v="4157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5"/>
    <n v="32340260"/>
    <x v="0"/>
    <x v="0"/>
    <n v="594340"/>
    <n v="0"/>
    <n v="0"/>
    <n v="0"/>
    <n v="0"/>
    <n v="594340"/>
    <n v="0"/>
    <x v="83"/>
    <n v="-229736.5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29"/>
    <n v="4143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1"/>
    <x v="5"/>
    <n v="32340260"/>
    <x v="0"/>
    <x v="0"/>
    <n v="800000"/>
    <n v="0"/>
    <n v="0"/>
    <n v="0"/>
    <n v="0"/>
    <n v="800000"/>
    <n v="0"/>
    <x v="84"/>
    <n v="-304785.71999999997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28"/>
    <n v="4145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1"/>
    <x v="5"/>
    <n v="32340260"/>
    <x v="0"/>
    <x v="0"/>
    <n v="6382000"/>
    <n v="3600000"/>
    <n v="0"/>
    <n v="0"/>
    <n v="0"/>
    <n v="9982000"/>
    <n v="0"/>
    <x v="85"/>
    <n v="1491440.62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9"/>
    <x v="30"/>
    <n v="3824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8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5"/>
    <n v="32340260"/>
    <x v="2"/>
    <x v="0"/>
    <n v="0"/>
    <n v="0"/>
    <n v="0"/>
    <n v="0"/>
    <n v="0"/>
    <n v="0"/>
    <n v="0"/>
    <x v="86"/>
    <n v="-38466.839999999997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2"/>
    <x v="3"/>
    <x v="11"/>
    <x v="15"/>
    <x v="6"/>
    <x v="34"/>
    <n v="712260"/>
    <s v="EXPENDITURE"/>
    <s v="NON INFRASTRUCTURE"/>
    <s v="NON INFRA: TRANSFERS"/>
    <s v="NON INFRA: TRANS CUR"/>
    <m/>
    <m/>
    <s v="NON INFRA: TRANS CUR"/>
    <n v="86260"/>
    <s v="TRANSFERS AND SUBSIDIES"/>
    <s v="HOUSEHOLDS"/>
    <s v="HOUSEHOLDS"/>
    <s v="SOCIAL PROTECTION"/>
    <s v="FAMILY AND CHILDREN"/>
    <s v="SOCIAL PROTEC:FAMILY&amp;CHILD"/>
    <n v="46"/>
    <n v="233"/>
    <n v="712"/>
    <n v="0"/>
    <n v="3"/>
    <n v="235"/>
    <n v="0"/>
    <n v="1"/>
    <n v="72"/>
    <n v="82"/>
    <n v="86"/>
    <n v="0"/>
    <n v="4"/>
    <n v="0"/>
    <n v="0"/>
    <n v="0"/>
    <s v="N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x v="0"/>
    <n v="4609260"/>
  </r>
  <r>
    <x v="0"/>
    <x v="0"/>
    <x v="0"/>
    <x v="0"/>
    <s v="DDG (SERVICE DELIVERY PROGRAM)"/>
    <x v="1"/>
    <x v="6"/>
    <n v="32341260"/>
    <x v="1"/>
    <x v="0"/>
    <n v="10800"/>
    <n v="0"/>
    <n v="0"/>
    <n v="-950"/>
    <n v="0"/>
    <n v="9850"/>
    <n v="0"/>
    <x v="87"/>
    <n v="0"/>
    <s v="FS: MUNICIPALITIES"/>
    <s v="LEJWELEPUTSWA MUNICIPALITIES"/>
    <s v="DC18 LEJWELEPUTSWA DIST MUNICPAL"/>
    <s v="LEJWELEPUTSWA DIST MUNICPAL D18"/>
    <n v="30003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TANGIBLE CAPITAL ASSETS"/>
    <s v="MACHINERY &amp;  EQUIPMENT"/>
    <s v="OTHER MACHINERY &amp; EQUIPMENT"/>
    <s v="OFFICE FURNITURE"/>
    <n v="30012260"/>
    <s v="NO PROJECTS"/>
    <s v="NO PROJECTS"/>
    <s v="NO PROJECTS"/>
    <n v="4260"/>
    <x v="0"/>
    <x v="1"/>
    <x v="1"/>
    <x v="1"/>
    <x v="1"/>
    <x v="2"/>
    <x v="2"/>
    <n v="3240260"/>
    <s v="EXPENDITURE"/>
    <s v="NON INFRASTRUCTURE"/>
    <s v="NON INFRASTRUCTURE: CAPITAL"/>
    <s v="NON INFRASTRUCTURE: CAPITAL"/>
    <s v="NON INFRA/STAND ALONE: CAP"/>
    <m/>
    <s v="NON INFRA/STAND ALONE: CAP"/>
    <n v="98260"/>
    <s v="PAYMENTS FOR CAPITAL ASSETS"/>
    <s v="MACHINERY AND EQUIPMENT"/>
    <s v="MACHINERY AND EQUIPMENT"/>
    <s v="SOCIAL PROTECTION"/>
    <s v="FAMILY AND CHILDREN"/>
    <s v="SOCIAL PROTEC:FAMILY&amp;CHILD"/>
    <n v="48"/>
    <n v="231"/>
    <n v="639"/>
    <n v="1457"/>
    <n v="1"/>
    <n v="6"/>
    <n v="66"/>
    <n v="1"/>
    <n v="72"/>
    <n v="78"/>
    <n v="79"/>
    <n v="98"/>
    <n v="4"/>
    <n v="0"/>
    <n v="0"/>
    <n v="0"/>
    <s v="N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x v="0"/>
    <n v="4609260"/>
  </r>
  <r>
    <x v="0"/>
    <x v="0"/>
    <x v="0"/>
    <x v="0"/>
    <s v="DDG (SERVICE DELIVERY PROGRAM)"/>
    <x v="1"/>
    <x v="6"/>
    <n v="32341260"/>
    <x v="0"/>
    <x v="0"/>
    <n v="0"/>
    <n v="0"/>
    <n v="0"/>
    <n v="0"/>
    <n v="0"/>
    <n v="0"/>
    <n v="0"/>
    <x v="88"/>
    <n v="8144.25"/>
    <s v="FS: WHOLE PROVINCE"/>
    <m/>
    <m/>
    <s v="FS: WHOLE PROVINCE"/>
    <n v="27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9"/>
    <x v="30"/>
    <n v="3824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8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6"/>
    <n v="32341260"/>
    <x v="0"/>
    <x v="0"/>
    <n v="0"/>
    <n v="500"/>
    <n v="0"/>
    <n v="0"/>
    <n v="0"/>
    <n v="500"/>
    <n v="110"/>
    <x v="0"/>
    <n v="390"/>
    <s v="FS: MUNICIPALITIES"/>
    <s v="LEJWELEPUTSWA MUNICIPALITIES"/>
    <s v="DC18 LEJWELEPUTSWA DIST MUNICPAL"/>
    <s v="LEJWELEPUTSWA DIST MUNICPAL D18"/>
    <n v="30003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3"/>
    <x v="4"/>
    <x v="5"/>
    <x v="5"/>
    <n v="2822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41"/>
    <n v="1109"/>
    <n v="2822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6"/>
    <n v="32341260"/>
    <x v="0"/>
    <x v="0"/>
    <n v="1000"/>
    <n v="0"/>
    <n v="0"/>
    <n v="0"/>
    <n v="0"/>
    <n v="1000"/>
    <n v="0"/>
    <x v="89"/>
    <n v="-918.56"/>
    <s v="FS: MUNICIPALITIES"/>
    <s v="LEJWELEPUTSWA MUNICIPALITIES"/>
    <s v="DC18 LEJWELEPUTSWA DIST MUNICPAL"/>
    <s v="LEJWELEPUTSWA DIST MUNICPAL D18"/>
    <n v="30003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8"/>
    <n v="4141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1"/>
    <x v="6"/>
    <n v="32341260"/>
    <x v="0"/>
    <x v="0"/>
    <n v="5000"/>
    <n v="-500"/>
    <n v="0"/>
    <n v="0"/>
    <n v="0"/>
    <n v="4500"/>
    <n v="0"/>
    <x v="0"/>
    <n v="4500"/>
    <s v="FS: MUNICIPALITIES"/>
    <s v="LEJWELEPUTSWA MUNICIPALITIES"/>
    <s v="DC18 LEJWELEPUTSWA DIST MUNICPAL"/>
    <s v="LEJWELEPUTSWA DIST MUNICPAL D18"/>
    <n v="30003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0"/>
    <x v="10"/>
    <n v="3375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7"/>
    <n v="849"/>
    <n v="2171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6"/>
    <n v="32341260"/>
    <x v="0"/>
    <x v="0"/>
    <n v="5000"/>
    <n v="0"/>
    <n v="0"/>
    <n v="0"/>
    <n v="0"/>
    <n v="5000"/>
    <n v="0"/>
    <x v="90"/>
    <n v="2857.62"/>
    <s v="FS: MUNICIPALITIES"/>
    <s v="LEJWELEPUTSWA MUNICIPALITIES"/>
    <s v="DC18 LEJWELEPUTSWA DIST MUNICPAL"/>
    <s v="LEJWELEPUTSWA DIST MUNICPAL D18"/>
    <n v="30003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1"/>
    <x v="11"/>
    <n v="4003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7"/>
    <n v="849"/>
    <n v="2170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6"/>
    <n v="32341260"/>
    <x v="0"/>
    <x v="0"/>
    <n v="10000"/>
    <n v="0"/>
    <n v="0"/>
    <n v="0"/>
    <n v="0"/>
    <n v="10000"/>
    <n v="2426.04"/>
    <x v="91"/>
    <n v="2080.96"/>
    <s v="FS: MUNICIPALITIES"/>
    <s v="LEJWELEPUTSWA MUNICIPALITIES"/>
    <s v="DC18 LEJWELEPUTSWA DIST MUNICPAL"/>
    <s v="LEJWELEPUTSWA DIST MUNICPAL D18"/>
    <n v="30003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5"/>
    <x v="18"/>
    <n v="3377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7"/>
    <n v="849"/>
    <n v="2169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6"/>
    <n v="32341260"/>
    <x v="0"/>
    <x v="0"/>
    <n v="15000"/>
    <n v="0"/>
    <n v="0"/>
    <n v="0"/>
    <n v="0"/>
    <n v="15000"/>
    <n v="0"/>
    <x v="92"/>
    <n v="5040"/>
    <s v="FS: MUNICIPALITIES"/>
    <s v="LEJWELEPUTSWA MUNICIPALITIES"/>
    <s v="DC18 LEJWELEPUTSWA DIST MUNICPAL"/>
    <s v="LEJWELEPUTSWA DIST MUNICPAL D18"/>
    <n v="30003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33"/>
    <n v="4164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6"/>
    <n v="32341260"/>
    <x v="0"/>
    <x v="0"/>
    <n v="20000"/>
    <n v="0"/>
    <n v="0"/>
    <n v="0"/>
    <n v="0"/>
    <n v="20000"/>
    <n v="0"/>
    <x v="93"/>
    <n v="166.4"/>
    <s v="FS: MUNICIPALITIES"/>
    <s v="LEJWELEPUTSWA MUNICIPALITIES"/>
    <s v="DC18 LEJWELEPUTSWA DIST MUNICPAL"/>
    <s v="LEJWELEPUTSWA DIST MUNICPAL D18"/>
    <n v="30003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8"/>
    <x v="9"/>
    <x v="13"/>
    <x v="13"/>
    <n v="2245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2"/>
    <n v="884"/>
    <n v="2245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x v="0"/>
    <n v="4609260"/>
  </r>
  <r>
    <x v="0"/>
    <x v="0"/>
    <x v="0"/>
    <x v="0"/>
    <s v="DDG (SERVICE DELIVERY PROGRAM)"/>
    <x v="1"/>
    <x v="6"/>
    <n v="32341260"/>
    <x v="0"/>
    <x v="0"/>
    <n v="100000"/>
    <n v="0"/>
    <n v="0"/>
    <n v="0"/>
    <n v="0"/>
    <n v="100000"/>
    <n v="0"/>
    <x v="94"/>
    <n v="33234.85"/>
    <s v="FS: MUNICIPALITIES"/>
    <s v="LEJWELEPUTSWA MUNICIPALITIES"/>
    <s v="DC18 LEJWELEPUTSWA DIST MUNICPAL"/>
    <s v="LEJWELEPUTSWA DIST MUNICPAL D18"/>
    <n v="30003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4"/>
    <n v="4158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6"/>
    <n v="32341260"/>
    <x v="0"/>
    <x v="0"/>
    <n v="100000"/>
    <n v="0"/>
    <n v="0"/>
    <n v="0"/>
    <n v="0"/>
    <n v="100000"/>
    <n v="0"/>
    <x v="95"/>
    <n v="-12957.33"/>
    <s v="FS: MUNICIPALITIES"/>
    <s v="LEJWELEPUTSWA MUNICIPALITIES"/>
    <s v="DC18 LEJWELEPUTSWA DIST MUNICPAL"/>
    <s v="LEJWELEPUTSWA DIST MUNICPAL D18"/>
    <n v="30003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2"/>
    <n v="4163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6"/>
    <n v="32341260"/>
    <x v="0"/>
    <x v="0"/>
    <n v="200000"/>
    <n v="0"/>
    <n v="0"/>
    <n v="0"/>
    <n v="0"/>
    <n v="200000"/>
    <n v="0"/>
    <x v="96"/>
    <n v="-43300"/>
    <s v="FS: MUNICIPALITIES"/>
    <s v="LEJWELEPUTSWA MUNICIPALITIES"/>
    <s v="DC18 LEJWELEPUTSWA DIST MUNICPAL"/>
    <s v="LEJWELEPUTSWA DIST MUNICPAL D18"/>
    <n v="30003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3"/>
    <n v="4155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6"/>
    <n v="32341260"/>
    <x v="0"/>
    <x v="0"/>
    <n v="394340"/>
    <n v="0"/>
    <n v="0"/>
    <n v="0"/>
    <n v="0"/>
    <n v="394340"/>
    <n v="0"/>
    <x v="97"/>
    <n v="-49409"/>
    <s v="FS: MUNICIPALITIES"/>
    <s v="LEJWELEPUTSWA MUNICIPALITIES"/>
    <s v="DC18 LEJWELEPUTSWA DIST MUNICPAL"/>
    <s v="LEJWELEPUTSWA DIST MUNICPAL D18"/>
    <n v="30003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29"/>
    <n v="4143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1"/>
    <x v="6"/>
    <n v="32341260"/>
    <x v="0"/>
    <x v="0"/>
    <n v="450000"/>
    <n v="0"/>
    <n v="0"/>
    <n v="0"/>
    <n v="0"/>
    <n v="450000"/>
    <n v="0"/>
    <x v="98"/>
    <n v="107.29"/>
    <s v="FS: MUNICIPALITIES"/>
    <s v="LEJWELEPUTSWA MUNICIPALITIES"/>
    <s v="DC18 LEJWELEPUTSWA DIST MUNICPAL"/>
    <s v="LEJWELEPUTSWA DIST MUNICPAL D18"/>
    <n v="30003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7"/>
    <n v="4157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6"/>
    <n v="32341260"/>
    <x v="0"/>
    <x v="0"/>
    <n v="520000"/>
    <n v="0"/>
    <n v="0"/>
    <n v="0"/>
    <n v="0"/>
    <n v="520000"/>
    <n v="0"/>
    <x v="99"/>
    <n v="-241024.2"/>
    <s v="FS: MUNICIPALITIES"/>
    <s v="LEJWELEPUTSWA MUNICIPALITIES"/>
    <s v="DC18 LEJWELEPUTSWA DIST MUNICPAL"/>
    <s v="LEJWELEPUTSWA DIST MUNICPAL D18"/>
    <n v="30003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28"/>
    <n v="4145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1"/>
    <x v="6"/>
    <n v="32341260"/>
    <x v="0"/>
    <x v="0"/>
    <n v="5182000"/>
    <n v="2030000"/>
    <n v="0"/>
    <n v="0"/>
    <n v="0"/>
    <n v="7212000"/>
    <n v="0"/>
    <x v="100"/>
    <n v="1357930.31"/>
    <s v="FS: MUNICIPALITIES"/>
    <s v="LEJWELEPUTSWA MUNICIPALITIES"/>
    <s v="DC18 LEJWELEPUTSWA DIST MUNICPAL"/>
    <s v="LEJWELEPUTSWA DIST MUNICPAL D18"/>
    <n v="30003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9"/>
    <x v="30"/>
    <n v="3824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8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7"/>
    <n v="32333260"/>
    <x v="1"/>
    <x v="0"/>
    <n v="0"/>
    <n v="0"/>
    <n v="0"/>
    <n v="0"/>
    <n v="0"/>
    <n v="0"/>
    <n v="4225.41"/>
    <x v="0"/>
    <n v="-4225.41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TANGIBLE CAPITAL ASSETS"/>
    <s v="MACHINERY &amp;  EQUIPMENT"/>
    <s v="OTHER MACHINERY &amp; EQUIPMENT"/>
    <s v="OFFICE EQUIPMENT"/>
    <n v="30011260"/>
    <s v="NO PROJECTS"/>
    <s v="NO PROJECTS"/>
    <s v="NO PROJECTS"/>
    <n v="4260"/>
    <x v="0"/>
    <x v="1"/>
    <x v="1"/>
    <x v="1"/>
    <x v="16"/>
    <x v="24"/>
    <x v="38"/>
    <n v="1442260"/>
    <s v="EXPENDITURE"/>
    <s v="NON INFRASTRUCTURE"/>
    <s v="NON INFRA:LEASES"/>
    <s v="NON INFRA:FINANCE LEASES (CAP)"/>
    <m/>
    <m/>
    <s v="NON INFRA:FINANCE LEASES (CAP)"/>
    <n v="106260"/>
    <s v="PAYMENTS FOR CAPITAL ASSETS"/>
    <s v="MACHINERY AND EQUIPMENT"/>
    <s v="MACHINERY AND EQUIPMENT"/>
    <s v="SOCIAL PROTECTION"/>
    <s v="FAMILY AND CHILDREN"/>
    <s v="SOCIAL PROTEC:FAMILY&amp;CHILD"/>
    <n v="48"/>
    <n v="231"/>
    <n v="641"/>
    <n v="1442"/>
    <n v="1"/>
    <n v="6"/>
    <n v="66"/>
    <n v="1"/>
    <n v="72"/>
    <n v="74"/>
    <n v="106"/>
    <n v="0"/>
    <n v="4"/>
    <n v="0"/>
    <n v="0"/>
    <n v="0"/>
    <s v="N"/>
    <s v="Non Financial Assets"/>
    <s v="Fixed Assets"/>
    <s v="Machinery And Equipment"/>
    <s v="Machinery And Equipment Other Than Transport Equipment"/>
    <s v="Ict Equipment"/>
    <s v="Ict Equipment"/>
    <x v="0"/>
    <n v="4609260"/>
  </r>
  <r>
    <x v="0"/>
    <x v="0"/>
    <x v="0"/>
    <x v="0"/>
    <s v="DDG (SERVICE DELIVERY PROGRAM)"/>
    <x v="1"/>
    <x v="7"/>
    <n v="32333260"/>
    <x v="0"/>
    <x v="0"/>
    <n v="0"/>
    <n v="0"/>
    <n v="0"/>
    <n v="0"/>
    <n v="0"/>
    <n v="0"/>
    <n v="0"/>
    <x v="0"/>
    <n v="9.3132260000000005E-1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9"/>
    <x v="30"/>
    <n v="3824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3"/>
    <n v="358"/>
    <n v="1113"/>
    <n v="2828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7"/>
    <n v="32333260"/>
    <x v="0"/>
    <x v="0"/>
    <n v="0"/>
    <n v="0"/>
    <n v="0"/>
    <n v="0"/>
    <n v="0"/>
    <n v="0"/>
    <n v="0"/>
    <x v="0"/>
    <n v="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28"/>
    <n v="4145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1"/>
    <x v="7"/>
    <n v="32333260"/>
    <x v="0"/>
    <x v="0"/>
    <n v="0"/>
    <n v="0"/>
    <n v="0"/>
    <n v="0"/>
    <n v="0"/>
    <n v="0"/>
    <n v="0"/>
    <x v="0"/>
    <n v="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6"/>
    <n v="4156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7"/>
    <n v="32333260"/>
    <x v="0"/>
    <x v="0"/>
    <n v="0"/>
    <n v="0"/>
    <n v="0"/>
    <n v="0"/>
    <n v="0"/>
    <n v="0"/>
    <n v="0"/>
    <x v="0"/>
    <n v="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12"/>
    <n v="4162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7"/>
    <n v="32333260"/>
    <x v="0"/>
    <x v="0"/>
    <n v="0"/>
    <n v="0"/>
    <n v="0"/>
    <n v="0"/>
    <n v="0"/>
    <n v="0"/>
    <n v="0"/>
    <x v="0"/>
    <n v="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8"/>
    <n v="4141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1"/>
    <x v="7"/>
    <n v="32333260"/>
    <x v="0"/>
    <x v="0"/>
    <n v="0"/>
    <n v="0"/>
    <n v="0"/>
    <n v="0"/>
    <n v="0"/>
    <n v="0"/>
    <n v="0"/>
    <x v="0"/>
    <n v="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4"/>
    <n v="4158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7"/>
    <n v="32333260"/>
    <x v="0"/>
    <x v="0"/>
    <n v="0"/>
    <n v="0"/>
    <n v="0"/>
    <n v="0"/>
    <n v="0"/>
    <n v="0"/>
    <n v="0"/>
    <x v="0"/>
    <n v="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16"/>
    <n v="4160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7"/>
    <n v="32333260"/>
    <x v="0"/>
    <x v="0"/>
    <n v="0"/>
    <n v="0"/>
    <n v="0"/>
    <n v="0"/>
    <n v="0"/>
    <n v="0"/>
    <n v="0"/>
    <x v="0"/>
    <n v="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0"/>
    <x v="10"/>
    <n v="3375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4"/>
    <n v="337"/>
    <n v="849"/>
    <n v="2171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7"/>
    <n v="32333260"/>
    <x v="0"/>
    <x v="0"/>
    <n v="0"/>
    <n v="0"/>
    <n v="0"/>
    <n v="0"/>
    <n v="0"/>
    <n v="0"/>
    <n v="0"/>
    <x v="0"/>
    <n v="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33"/>
    <n v="4164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7"/>
    <n v="32333260"/>
    <x v="0"/>
    <x v="0"/>
    <n v="0"/>
    <n v="0"/>
    <n v="0"/>
    <n v="0"/>
    <n v="0"/>
    <n v="0"/>
    <n v="0"/>
    <x v="0"/>
    <n v="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1"/>
    <x v="11"/>
    <n v="4003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4"/>
    <n v="337"/>
    <n v="849"/>
    <n v="2170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7"/>
    <n v="32333260"/>
    <x v="0"/>
    <x v="0"/>
    <n v="0"/>
    <n v="0"/>
    <n v="0"/>
    <n v="0"/>
    <n v="0"/>
    <n v="0"/>
    <n v="0"/>
    <x v="0"/>
    <n v="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9"/>
    <x v="13"/>
    <x v="20"/>
    <x v="31"/>
    <n v="4732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4"/>
    <n v="331"/>
    <n v="4731"/>
    <n v="4732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x v="0"/>
    <n v="4609260"/>
  </r>
  <r>
    <x v="0"/>
    <x v="0"/>
    <x v="0"/>
    <x v="0"/>
    <s v="DDG (SERVICE DELIVERY PROGRAM)"/>
    <x v="1"/>
    <x v="7"/>
    <n v="32333260"/>
    <x v="0"/>
    <x v="0"/>
    <n v="0"/>
    <n v="0"/>
    <n v="0"/>
    <n v="0"/>
    <n v="0"/>
    <n v="0"/>
    <n v="0"/>
    <x v="0"/>
    <n v="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2"/>
    <n v="4163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7"/>
    <n v="32333260"/>
    <x v="0"/>
    <x v="0"/>
    <n v="0"/>
    <n v="0"/>
    <n v="0"/>
    <n v="0"/>
    <n v="0"/>
    <n v="0"/>
    <n v="0"/>
    <x v="0"/>
    <n v="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3"/>
    <n v="4155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7"/>
    <n v="32333260"/>
    <x v="0"/>
    <x v="0"/>
    <n v="0"/>
    <n v="0"/>
    <n v="0"/>
    <n v="0"/>
    <n v="0"/>
    <n v="0"/>
    <n v="0"/>
    <x v="0"/>
    <n v="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29"/>
    <n v="4143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1"/>
    <x v="7"/>
    <n v="32333260"/>
    <x v="0"/>
    <x v="0"/>
    <n v="0"/>
    <n v="0"/>
    <n v="0"/>
    <n v="0"/>
    <n v="0"/>
    <n v="0"/>
    <n v="0"/>
    <x v="0"/>
    <n v="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7"/>
    <n v="4157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7"/>
    <n v="32333260"/>
    <x v="0"/>
    <x v="0"/>
    <n v="0"/>
    <n v="0"/>
    <n v="0"/>
    <n v="0"/>
    <n v="0"/>
    <n v="0"/>
    <n v="6000"/>
    <x v="0"/>
    <n v="-600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12"/>
    <x v="17"/>
    <x v="25"/>
    <x v="39"/>
    <n v="2530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54"/>
    <n v="1000"/>
    <n v="2530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7"/>
    <n v="32333260"/>
    <x v="2"/>
    <x v="0"/>
    <n v="0"/>
    <n v="0"/>
    <n v="0"/>
    <n v="0"/>
    <n v="0"/>
    <n v="0"/>
    <n v="0"/>
    <x v="0"/>
    <n v="0"/>
    <s v="FS: METROS"/>
    <s v="MAN MANGAUNG"/>
    <s v="MAN MANGAUNG"/>
    <s v="MAN MANGAUNG"/>
    <n v="30001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2"/>
    <x v="3"/>
    <x v="11"/>
    <x v="15"/>
    <x v="6"/>
    <x v="34"/>
    <n v="712260"/>
    <s v="EXPENDITURE"/>
    <s v="NON INFRASTRUCTURE"/>
    <s v="NON INFRA: TRANSFERS"/>
    <s v="NON INFRA: TRANS CUR"/>
    <m/>
    <m/>
    <s v="NON INFRA: TRANS CUR"/>
    <n v="86260"/>
    <s v="Total Expenditure = 0"/>
    <s v="Total Expenditure = 0"/>
    <s v="Total Expenditure = 0"/>
    <s v="SOCIAL PROTECTION"/>
    <s v="FAMILY AND CHILDREN"/>
    <s v="SOCIAL PROTEC:FAMILY&amp;CHILD"/>
    <n v="46"/>
    <n v="233"/>
    <n v="712"/>
    <n v="0"/>
    <n v="3"/>
    <n v="235"/>
    <n v="0"/>
    <n v="1"/>
    <n v="72"/>
    <n v="82"/>
    <n v="86"/>
    <n v="0"/>
    <n v="4"/>
    <n v="0"/>
    <n v="0"/>
    <n v="0"/>
    <s v="N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x v="0"/>
    <n v="4609260"/>
  </r>
  <r>
    <x v="0"/>
    <x v="0"/>
    <x v="0"/>
    <x v="0"/>
    <s v="DDG (SERVICE DELIVERY PROGRAM)"/>
    <x v="1"/>
    <x v="8"/>
    <n v="32336260"/>
    <x v="1"/>
    <x v="0"/>
    <n v="0"/>
    <n v="0"/>
    <n v="0"/>
    <n v="0"/>
    <n v="0"/>
    <n v="0"/>
    <n v="0"/>
    <x v="0"/>
    <n v="0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TANGIBLE CAPITAL ASSETS"/>
    <s v="MACHINERY &amp;  EQUIPMENT"/>
    <s v="OTHER MACHINERY &amp; EQUIPMENT"/>
    <s v="OFFICE EQUIPMENT"/>
    <n v="30011260"/>
    <s v="NO PROJECTS"/>
    <s v="NO PROJECTS"/>
    <s v="NO PROJECTS"/>
    <n v="4260"/>
    <x v="0"/>
    <x v="1"/>
    <x v="1"/>
    <x v="1"/>
    <x v="16"/>
    <x v="24"/>
    <x v="38"/>
    <n v="1442260"/>
    <s v="EXPENDITURE"/>
    <s v="NON INFRASTRUCTURE"/>
    <s v="NON INFRA:LEASES"/>
    <s v="NON INFRA:FINANCE LEASES (CAP)"/>
    <m/>
    <m/>
    <s v="NON INFRA:FINANCE LEASES (CAP)"/>
    <n v="106260"/>
    <s v="Total Expenditure = 0"/>
    <s v="Total Expenditure = 0"/>
    <s v="Total Expenditure = 0"/>
    <s v="SOCIAL PROTECTION"/>
    <s v="FAMILY AND CHILDREN"/>
    <s v="SOCIAL PROTEC:FAMILY&amp;CHILD"/>
    <n v="48"/>
    <n v="231"/>
    <n v="641"/>
    <n v="1442"/>
    <n v="1"/>
    <n v="6"/>
    <n v="66"/>
    <n v="1"/>
    <n v="72"/>
    <n v="74"/>
    <n v="106"/>
    <n v="0"/>
    <n v="4"/>
    <n v="0"/>
    <n v="0"/>
    <n v="0"/>
    <s v="N"/>
    <s v="Non Financial Assets"/>
    <s v="Fixed Assets"/>
    <s v="Machinery And Equipment"/>
    <s v="Machinery And Equipment Other Than Transport Equipment"/>
    <s v="Ict Equipment"/>
    <s v="Ict Equipment"/>
    <x v="0"/>
    <n v="4609260"/>
  </r>
  <r>
    <x v="0"/>
    <x v="0"/>
    <x v="0"/>
    <x v="0"/>
    <s v="DDG (SERVICE DELIVERY PROGRAM)"/>
    <x v="1"/>
    <x v="8"/>
    <n v="32336260"/>
    <x v="0"/>
    <x v="0"/>
    <n v="0"/>
    <n v="0"/>
    <n v="0"/>
    <n v="0"/>
    <n v="0"/>
    <n v="0"/>
    <n v="0"/>
    <x v="0"/>
    <n v="0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9"/>
    <x v="30"/>
    <n v="3824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3"/>
    <n v="358"/>
    <n v="1113"/>
    <n v="2828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8"/>
    <n v="32336260"/>
    <x v="0"/>
    <x v="0"/>
    <n v="0"/>
    <n v="0"/>
    <n v="0"/>
    <n v="0"/>
    <n v="0"/>
    <n v="0"/>
    <n v="0"/>
    <x v="0"/>
    <n v="0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28"/>
    <n v="4145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1"/>
    <x v="8"/>
    <n v="32336260"/>
    <x v="0"/>
    <x v="0"/>
    <n v="0"/>
    <n v="0"/>
    <n v="0"/>
    <n v="0"/>
    <n v="0"/>
    <n v="0"/>
    <n v="0"/>
    <x v="0"/>
    <n v="0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2"/>
    <n v="4163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8"/>
    <n v="32336260"/>
    <x v="0"/>
    <x v="0"/>
    <n v="0"/>
    <n v="0"/>
    <n v="0"/>
    <n v="0"/>
    <n v="0"/>
    <n v="0"/>
    <n v="0"/>
    <x v="0"/>
    <n v="0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6"/>
    <n v="4156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8"/>
    <n v="32336260"/>
    <x v="0"/>
    <x v="0"/>
    <n v="0"/>
    <n v="0"/>
    <n v="0"/>
    <n v="0"/>
    <n v="0"/>
    <n v="0"/>
    <n v="0"/>
    <x v="0"/>
    <n v="0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4"/>
    <n v="4158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8"/>
    <n v="32336260"/>
    <x v="0"/>
    <x v="0"/>
    <n v="0"/>
    <n v="0"/>
    <n v="0"/>
    <n v="0"/>
    <n v="0"/>
    <n v="0"/>
    <n v="0"/>
    <x v="0"/>
    <n v="0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8"/>
    <n v="4141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1"/>
    <x v="8"/>
    <n v="32336260"/>
    <x v="0"/>
    <x v="0"/>
    <n v="0"/>
    <n v="0"/>
    <n v="0"/>
    <n v="0"/>
    <n v="0"/>
    <n v="0"/>
    <n v="0"/>
    <x v="0"/>
    <n v="0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0"/>
    <x v="0"/>
    <x v="10"/>
    <x v="10"/>
    <n v="3375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4"/>
    <n v="337"/>
    <n v="849"/>
    <n v="2171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x v="0"/>
    <n v="4609260"/>
  </r>
  <r>
    <x v="0"/>
    <x v="0"/>
    <x v="0"/>
    <x v="0"/>
    <s v="DDG (SERVICE DELIVERY PROGRAM)"/>
    <x v="1"/>
    <x v="8"/>
    <n v="32336260"/>
    <x v="0"/>
    <x v="0"/>
    <n v="0"/>
    <n v="0"/>
    <n v="0"/>
    <n v="0"/>
    <n v="0"/>
    <n v="0"/>
    <n v="0"/>
    <x v="0"/>
    <n v="0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9"/>
    <x v="18"/>
    <x v="26"/>
    <x v="40"/>
    <n v="2271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4"/>
    <n v="331"/>
    <n v="893"/>
    <n v="2271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x v="0"/>
    <n v="4609260"/>
  </r>
  <r>
    <x v="0"/>
    <x v="0"/>
    <x v="0"/>
    <x v="0"/>
    <s v="DDG (SERVICE DELIVERY PROGRAM)"/>
    <x v="1"/>
    <x v="8"/>
    <n v="32336260"/>
    <x v="0"/>
    <x v="0"/>
    <n v="0"/>
    <n v="0"/>
    <n v="0"/>
    <n v="0"/>
    <n v="0"/>
    <n v="0"/>
    <n v="0"/>
    <x v="0"/>
    <n v="0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33"/>
    <n v="4164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8"/>
    <n v="32336260"/>
    <x v="0"/>
    <x v="0"/>
    <n v="0"/>
    <n v="0"/>
    <n v="0"/>
    <n v="0"/>
    <n v="0"/>
    <n v="0"/>
    <n v="0"/>
    <x v="0"/>
    <n v="0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12"/>
    <n v="4162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8"/>
    <n v="32336260"/>
    <x v="0"/>
    <x v="0"/>
    <n v="0"/>
    <n v="0"/>
    <n v="0"/>
    <n v="0"/>
    <n v="0"/>
    <n v="0"/>
    <n v="0"/>
    <x v="0"/>
    <n v="0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3"/>
    <n v="4155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8"/>
    <n v="32336260"/>
    <x v="0"/>
    <x v="0"/>
    <n v="0"/>
    <n v="0"/>
    <n v="0"/>
    <n v="0"/>
    <n v="0"/>
    <n v="0"/>
    <n v="0"/>
    <x v="0"/>
    <n v="0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7"/>
    <x v="8"/>
    <x v="12"/>
    <x v="27"/>
    <n v="4157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x v="0"/>
    <n v="4609260"/>
  </r>
  <r>
    <x v="0"/>
    <x v="0"/>
    <x v="0"/>
    <x v="0"/>
    <s v="DDG (SERVICE DELIVERY PROGRAM)"/>
    <x v="1"/>
    <x v="8"/>
    <n v="32336260"/>
    <x v="0"/>
    <x v="0"/>
    <n v="0"/>
    <n v="0"/>
    <n v="0"/>
    <n v="0"/>
    <n v="0"/>
    <n v="0"/>
    <n v="0"/>
    <x v="0"/>
    <n v="-1.1641500000000001E-10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2"/>
    <x v="6"/>
    <x v="7"/>
    <x v="8"/>
    <x v="29"/>
    <n v="4143260"/>
    <s v="EXPENDITURE"/>
    <s v="NON INFRASTRUCTURE"/>
    <s v="NON INFRASTRUCTURE: CURRENT"/>
    <s v="NON INFRASTRUCTURE: CURRENT"/>
    <s v="NON INFRA/STAND ALONE: CUR"/>
    <m/>
    <s v="NON INFRA/STAND ALONE: CUR"/>
    <n v="95260"/>
    <s v="Total Expenditure = 0"/>
    <s v="Total Expenditure = 0"/>
    <s v="Total Expenditure = 0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x v="0"/>
    <n v="4609260"/>
  </r>
  <r>
    <x v="0"/>
    <x v="0"/>
    <x v="0"/>
    <x v="0"/>
    <s v="DDG (SERVICE DELIVERY PROGRAM)"/>
    <x v="1"/>
    <x v="8"/>
    <n v="32336260"/>
    <x v="0"/>
    <x v="0"/>
    <n v="0"/>
    <n v="0"/>
    <n v="0"/>
    <n v="0"/>
    <n v="0"/>
    <n v="0"/>
    <n v="63.02"/>
    <x v="0"/>
    <n v="-63.02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9"/>
    <x v="12"/>
    <x v="27"/>
    <x v="41"/>
    <n v="4846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1"/>
    <n v="891"/>
    <n v="4845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x v="0"/>
    <n v="4609260"/>
  </r>
  <r>
    <x v="0"/>
    <x v="0"/>
    <x v="0"/>
    <x v="0"/>
    <s v="DDG (SERVICE DELIVERY PROGRAM)"/>
    <x v="1"/>
    <x v="8"/>
    <n v="32336260"/>
    <x v="0"/>
    <x v="0"/>
    <n v="0"/>
    <n v="0"/>
    <n v="0"/>
    <n v="0"/>
    <n v="0"/>
    <n v="0"/>
    <n v="23200"/>
    <x v="0"/>
    <n v="-23200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0"/>
    <x v="0"/>
    <x v="9"/>
    <x v="13"/>
    <x v="20"/>
    <x v="31"/>
    <n v="4732260"/>
    <s v="EXPENDITURE"/>
    <s v="NON INFRASTRUCTURE"/>
    <s v="NON INFRASTRUCTURE: CURRENT"/>
    <s v="NON INFRASTRUCTURE: CURRENT"/>
    <s v="NON INFRA/STAND ALONE: CUR"/>
    <m/>
    <s v="NON INFRA/STAND ALONE: CUR"/>
    <n v="95260"/>
    <s v="CURRENT PAYMENTS"/>
    <s v="GOODS AND SERVICES"/>
    <s v="GOODS AND SERVICES"/>
    <s v="SOCIAL PROTECTION"/>
    <s v="FAMILY AND CHILDREN"/>
    <s v="SOCIAL PROTEC:FAMILY&amp;CHILD"/>
    <n v="64"/>
    <n v="331"/>
    <n v="4731"/>
    <n v="4732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x v="0"/>
    <n v="4609260"/>
  </r>
  <r>
    <x v="0"/>
    <x v="0"/>
    <x v="0"/>
    <x v="0"/>
    <s v="DDG (SERVICE DELIVERY PROGRAM)"/>
    <x v="1"/>
    <x v="8"/>
    <n v="32336260"/>
    <x v="2"/>
    <x v="0"/>
    <n v="0"/>
    <n v="0"/>
    <n v="0"/>
    <n v="0"/>
    <n v="0"/>
    <n v="0"/>
    <n v="0"/>
    <x v="0"/>
    <n v="0"/>
    <s v="FS: MUNICIPALITIES"/>
    <s v="THABO MOFUTSANYANE MUNICIPAL"/>
    <s v="DC19 THABO MOFUTSANYANE DIST MUN"/>
    <s v="THABO MOFUTSANYANE DIST MUN DC19"/>
    <n v="30004260"/>
    <s v="EXPENDITURE:VOTED"/>
    <s v="DEPARTMENTAL APPROPRIATION"/>
    <s v="VOTED FUNDS DISCRETIONARY"/>
    <s v="VOTED FUNDS"/>
    <s v="VOTED FUNDS"/>
    <n v="341260"/>
    <x v="0"/>
    <x v="0"/>
    <x v="0"/>
    <s v="CHILD CARE &amp; PROTECTION SERVICES"/>
    <n v="30084260"/>
    <s v="NON-ASSETS RELATED"/>
    <s v="NON-ASSETS RELATED"/>
    <m/>
    <s v="NON-ASSETS RELATED"/>
    <n v="235260"/>
    <s v="NO PROJECTS"/>
    <s v="NO PROJECTS"/>
    <s v="NO PROJECTS"/>
    <n v="4260"/>
    <x v="0"/>
    <x v="2"/>
    <x v="3"/>
    <x v="11"/>
    <x v="15"/>
    <x v="6"/>
    <x v="34"/>
    <n v="712260"/>
    <s v="EXPENDITURE"/>
    <s v="NON INFRASTRUCTURE"/>
    <s v="NON INFRA: TRANSFERS"/>
    <s v="NON INFRA: TRANS CUR"/>
    <m/>
    <m/>
    <s v="NON INFRA: TRANS CUR"/>
    <n v="86260"/>
    <s v="Total Expenditure = 0"/>
    <s v="Total Expenditure = 0"/>
    <s v="Total Expenditure = 0"/>
    <s v="SOCIAL PROTECTION"/>
    <s v="FAMILY AND CHILDREN"/>
    <s v="SOCIAL PROTEC:FAMILY&amp;CHILD"/>
    <n v="46"/>
    <n v="233"/>
    <n v="712"/>
    <n v="0"/>
    <n v="3"/>
    <n v="235"/>
    <n v="0"/>
    <n v="1"/>
    <n v="72"/>
    <n v="82"/>
    <n v="86"/>
    <n v="0"/>
    <n v="4"/>
    <n v="0"/>
    <n v="0"/>
    <n v="0"/>
    <s v="N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x v="0"/>
    <n v="460926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3">
  <r>
    <x v="0"/>
    <x v="0"/>
    <x v="0"/>
    <x v="0"/>
    <x v="0"/>
    <x v="0"/>
    <x v="0"/>
    <x v="0"/>
    <m/>
    <m/>
    <x v="0"/>
    <x v="0"/>
    <n v="32958351"/>
    <x v="0"/>
    <x v="0"/>
    <n v="68250"/>
    <n v="0"/>
    <n v="500000"/>
    <n v="-567333"/>
    <n v="0"/>
    <n v="917"/>
    <n v="0"/>
    <n v="916.58"/>
    <n v="0.42"/>
    <n v="0"/>
    <n v="0"/>
    <n v="0"/>
    <n v="0"/>
    <n v="0"/>
    <n v="0"/>
    <n v="916.58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TANGIBLE CAPITAL ASSETS"/>
    <s v="MACHINERY &amp;  EQUIPMENT"/>
    <s v="OTHER MACHINERY &amp; EQUIPMENT"/>
    <s v="FURNITURE &amp; OFFICE EQUIPMENT"/>
    <s v="OFFICE EQUIPMENT"/>
    <s v="OFFICE EQUIPMENT*P"/>
    <s v="OFFICE EQUIPMENT*P"/>
    <n v="30019351"/>
    <s v="NO PROJECTS"/>
    <s v="NO PROJECTS"/>
    <m/>
    <m/>
    <m/>
    <m/>
    <s v="NO PROJECTS"/>
    <n v="4351"/>
    <x v="0"/>
    <x v="0"/>
    <x v="0"/>
    <x v="0"/>
    <s v="FURNITURE &amp; OFFICE EQUIPMENT"/>
    <s v="OFFICE EQUIPMENT"/>
    <x v="0"/>
    <n v="3238351"/>
    <s v="EXPENDITURE"/>
    <s v="NON INFRASTRUCTURE"/>
    <s v="NON INFRASTRUCTURE: CAPITAL"/>
    <s v="NON INFRASTRUCTURE: CAPITAL"/>
    <s v="NON INFRA/STAND ALONE: CAP"/>
    <m/>
    <s v="NON INFRA/STAND ALONE: CAP"/>
    <n v="98351"/>
    <s v="N"/>
    <s v="N"/>
    <s v="N"/>
    <s v="PAYMENTS FOR CAPITAL ASSETS"/>
    <s v="MACHINERY AND EQUIPMENT"/>
    <s v="MACHINERY AND EQUIPMENT"/>
    <s v="SOCIAL PROTECTION"/>
    <s v="FAMILY AND CHILDREN"/>
    <s v="SOCIAL PROTEC:FAMILY&amp;CHILD"/>
    <n v="48"/>
    <n v="231"/>
    <n v="639"/>
    <n v="1456"/>
    <n v="1"/>
    <n v="6"/>
    <n v="66"/>
    <n v="1"/>
    <n v="72"/>
    <n v="78"/>
    <n v="79"/>
    <n v="98"/>
    <n v="4"/>
    <n v="0"/>
    <n v="0"/>
    <n v="0"/>
    <s v="N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57351"/>
    <n v="4860351"/>
  </r>
  <r>
    <x v="0"/>
    <x v="0"/>
    <x v="0"/>
    <x v="0"/>
    <x v="0"/>
    <x v="0"/>
    <x v="0"/>
    <x v="0"/>
    <m/>
    <m/>
    <x v="0"/>
    <x v="0"/>
    <n v="32958351"/>
    <x v="0"/>
    <x v="0"/>
    <n v="68250"/>
    <n v="0"/>
    <n v="500000"/>
    <n v="-530090"/>
    <n v="0"/>
    <n v="38160"/>
    <n v="0"/>
    <n v="38160"/>
    <n v="0"/>
    <n v="0"/>
    <n v="0"/>
    <n v="0"/>
    <n v="0"/>
    <n v="0"/>
    <n v="0"/>
    <n v="3816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TANGIBLE CAPITAL ASSETS"/>
    <s v="MACHINERY &amp;  EQUIPMENT"/>
    <s v="OTHER MACHINERY &amp; EQUIPMENT"/>
    <s v="COMPUTER EQUIPMENT"/>
    <s v="COMP HARD&amp;SYSTEMS - DESKTOP"/>
    <s v="COMP HARD&amp;SYSTEMS -DESKTOP*P"/>
    <s v="COMP HARD&amp;SYSTEMS -DESKTOP*P"/>
    <n v="30013351"/>
    <s v="NO PROJECTS"/>
    <s v="NO PROJECTS"/>
    <m/>
    <m/>
    <m/>
    <m/>
    <s v="NO PROJECTS"/>
    <n v="4351"/>
    <x v="0"/>
    <x v="0"/>
    <x v="0"/>
    <x v="0"/>
    <s v="COMPUTER EQUIPMENT"/>
    <s v="COMP HARD&amp;SYSTEMS - DESKTOP"/>
    <x v="1"/>
    <n v="3214351"/>
    <s v="EXPENDITURE"/>
    <s v="NON INFRASTRUCTURE"/>
    <s v="NON INFRASTRUCTURE: CAPITAL"/>
    <s v="NON INFRASTRUCTURE: CAPITAL"/>
    <s v="NON INFRA/STAND ALONE: CAP"/>
    <m/>
    <s v="NON INFRA/STAND ALONE: CAP"/>
    <n v="98351"/>
    <s v="Y"/>
    <s v="N"/>
    <s v="Y"/>
    <s v="PAYMENTS FOR CAPITAL ASSETS"/>
    <s v="MACHINERY AND EQUIPMENT"/>
    <s v="MACHINERY AND EQUIPMENT"/>
    <s v="SOCIAL PROTECTION"/>
    <s v="FAMILY AND CHILDREN"/>
    <s v="SOCIAL PROTEC:FAMILY&amp;CHILD"/>
    <n v="48"/>
    <n v="231"/>
    <n v="640"/>
    <n v="1444"/>
    <n v="1"/>
    <n v="6"/>
    <n v="66"/>
    <n v="1"/>
    <n v="72"/>
    <n v="78"/>
    <n v="79"/>
    <n v="98"/>
    <n v="4"/>
    <n v="0"/>
    <n v="0"/>
    <n v="0"/>
    <s v="N"/>
    <s v="Non Financial Assets"/>
    <s v="Fixed Assets"/>
    <s v="Machinery And Equipment"/>
    <s v="Machinery And Equipment Other Than Transport Equipment"/>
    <s v="Ict Equipment"/>
    <s v="Ict Equipment"/>
    <n v="4857351"/>
    <n v="4860351"/>
  </r>
  <r>
    <x v="0"/>
    <x v="0"/>
    <x v="0"/>
    <x v="0"/>
    <x v="0"/>
    <x v="0"/>
    <x v="0"/>
    <x v="0"/>
    <m/>
    <m/>
    <x v="0"/>
    <x v="0"/>
    <n v="32958351"/>
    <x v="0"/>
    <x v="0"/>
    <n v="68250"/>
    <n v="0"/>
    <n v="500000"/>
    <n v="2165673"/>
    <n v="0"/>
    <n v="2733923"/>
    <n v="0"/>
    <n v="2733923"/>
    <n v="0"/>
    <n v="0"/>
    <n v="0"/>
    <n v="0"/>
    <n v="0"/>
    <n v="0"/>
    <n v="198858"/>
    <n v="0"/>
    <n v="4975"/>
    <n v="0"/>
    <n v="22000"/>
    <n v="250809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TANGIBLE CAPITAL ASSETS"/>
    <s v="MACHINERY &amp;  EQUIPMENT"/>
    <s v="OTHER MACHINERY &amp; EQUIPMENT"/>
    <s v="COMPUTER EQUIPMENT"/>
    <s v="COMP HARD&amp;SYSTEMS - LAPTOP"/>
    <s v="COMP HARD&amp;SYSTEMS -LAPTOP*P"/>
    <s v="COMP HARD&amp;SYSTEMS -LAPTOP*P"/>
    <n v="30014351"/>
    <s v="NO PROJECTS"/>
    <s v="NO PROJECTS"/>
    <m/>
    <m/>
    <m/>
    <m/>
    <s v="NO PROJECTS"/>
    <n v="4351"/>
    <x v="0"/>
    <x v="0"/>
    <x v="0"/>
    <x v="0"/>
    <s v="COMPUTER EQUIPMENT"/>
    <s v="COMP HARD&amp;SYSTEMS - LAPTOP"/>
    <x v="2"/>
    <n v="3216351"/>
    <s v="EXPENDITURE"/>
    <s v="NON INFRASTRUCTURE"/>
    <s v="NON INFRASTRUCTURE: CAPITAL"/>
    <s v="NON INFRASTRUCTURE: CAPITAL"/>
    <s v="NON INFRA/STAND ALONE: CAP"/>
    <m/>
    <s v="NON INFRA/STAND ALONE: CAP"/>
    <n v="98351"/>
    <s v="Y"/>
    <s v="N"/>
    <s v="Y"/>
    <s v="PAYMENTS FOR CAPITAL ASSETS"/>
    <s v="MACHINERY AND EQUIPMENT"/>
    <s v="MACHINERY AND EQUIPMENT"/>
    <s v="SOCIAL PROTECTION"/>
    <s v="FAMILY AND CHILDREN"/>
    <s v="SOCIAL PROTEC:FAMILY&amp;CHILD"/>
    <n v="48"/>
    <n v="231"/>
    <n v="640"/>
    <n v="1445"/>
    <n v="1"/>
    <n v="6"/>
    <n v="66"/>
    <n v="1"/>
    <n v="72"/>
    <n v="78"/>
    <n v="79"/>
    <n v="98"/>
    <n v="4"/>
    <n v="0"/>
    <n v="0"/>
    <n v="0"/>
    <s v="N"/>
    <s v="Non Financial Assets"/>
    <s v="Fixed Assets"/>
    <s v="Machinery And Equipment"/>
    <s v="Machinery And Equipment Other Than Transport Equipment"/>
    <s v="Ict Equipment"/>
    <s v="Ict Equipment"/>
    <n v="4857351"/>
    <n v="4860351"/>
  </r>
  <r>
    <x v="0"/>
    <x v="0"/>
    <x v="0"/>
    <x v="0"/>
    <x v="0"/>
    <x v="0"/>
    <x v="0"/>
    <x v="0"/>
    <m/>
    <m/>
    <x v="0"/>
    <x v="0"/>
    <n v="32958351"/>
    <x v="0"/>
    <x v="0"/>
    <n v="68250"/>
    <n v="0"/>
    <n v="1000000"/>
    <n v="-1068250"/>
    <n v="0"/>
    <n v="0"/>
    <n v="0"/>
    <n v="0"/>
    <n v="0"/>
    <n v="0"/>
    <n v="0"/>
    <n v="0"/>
    <n v="0"/>
    <n v="68250"/>
    <n v="0"/>
    <n v="-6825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TANGIBLE CAPITAL ASSETS"/>
    <s v="MACHINERY &amp;  EQUIPMENT"/>
    <s v="OTHER MACHINERY &amp; EQUIPMENT"/>
    <s v="FURNITURE &amp; OFFICE EQUIPMENT"/>
    <s v="OFFICE FURNITURE"/>
    <s v="OFFICE FURNITURE*P"/>
    <s v="OFFICE FURNITURE*P"/>
    <n v="30020351"/>
    <s v="NO PROJECTS"/>
    <s v="NO PROJECTS"/>
    <m/>
    <m/>
    <m/>
    <m/>
    <s v="NO PROJECTS"/>
    <n v="4351"/>
    <x v="0"/>
    <x v="0"/>
    <x v="0"/>
    <x v="0"/>
    <s v="FURNITURE &amp; OFFICE EQUIPMENT"/>
    <s v="OFFICE FURNITURE"/>
    <x v="3"/>
    <n v="3240351"/>
    <s v="EXPENDITURE"/>
    <s v="NON INFRASTRUCTURE"/>
    <s v="NON INFRASTRUCTURE: CAPITAL"/>
    <s v="NON INFRASTRUCTURE: CAPITAL"/>
    <s v="NON INFRA/STAND ALONE: CAP"/>
    <m/>
    <s v="NON INFRA/STAND ALONE: CAP"/>
    <n v="98351"/>
    <s v="N"/>
    <s v="N"/>
    <s v="N"/>
    <s v="Total Expenditure = 0"/>
    <s v="Total Expenditure = 0"/>
    <s v="Total Expenditure = 0"/>
    <s v="SOCIAL PROTECTION"/>
    <s v="FAMILY AND CHILDREN"/>
    <s v="SOCIAL PROTEC:FAMILY&amp;CHILD"/>
    <n v="48"/>
    <n v="231"/>
    <n v="639"/>
    <n v="1457"/>
    <n v="1"/>
    <n v="6"/>
    <n v="66"/>
    <n v="1"/>
    <n v="72"/>
    <n v="78"/>
    <n v="79"/>
    <n v="98"/>
    <n v="4"/>
    <n v="0"/>
    <n v="0"/>
    <n v="0"/>
    <s v="N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0"/>
    <n v="0"/>
    <n v="0"/>
    <n v="0"/>
    <n v="0"/>
    <n v="0"/>
    <n v="0"/>
    <n v="15684"/>
    <n v="-15684"/>
    <n v="0"/>
    <n v="0"/>
    <n v="0"/>
    <n v="15684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1"/>
    <s v="CONS:SP&amp;OS:PRNTNG PAPR"/>
    <s v="CONS:SP&amp;OS:PRNTNG PAPR"/>
    <x v="4"/>
    <n v="2237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GOODS AND SERVICES"/>
    <s v="GOODS AND SERVICES"/>
    <s v="SOCIAL PROTECTION"/>
    <s v="FAMILY AND CHILDREN"/>
    <s v="SOCIAL PROTEC:FAMILY&amp;CHILD"/>
    <n v="64"/>
    <n v="332"/>
    <n v="888"/>
    <n v="2237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0"/>
    <n v="0"/>
    <n v="0"/>
    <n v="40000"/>
    <n v="0"/>
    <n v="40000"/>
    <n v="0"/>
    <n v="0"/>
    <n v="4000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2"/>
    <s v="INV FOOD SUP:BREAD&amp;INVFECTIONER"/>
    <s v="INV FOOD SUP:BREAD&amp;CONFECT"/>
    <x v="5"/>
    <n v="2424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GOODS AND SERVICES"/>
    <s v="GOODS AND SERVICES"/>
    <s v="SOCIAL PROTECTION"/>
    <s v="FAMILY AND CHILDREN"/>
    <s v="SOCIAL PROTEC:FAMILY&amp;CHILD"/>
    <n v="64"/>
    <n v="323"/>
    <n v="966"/>
    <n v="2424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0"/>
    <n v="0"/>
    <n v="0"/>
    <n v="60000"/>
    <n v="0"/>
    <n v="60000"/>
    <n v="0"/>
    <n v="0"/>
    <n v="6000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2"/>
    <s v="INV FOOD SUP:FRUIT&amp;VEGETABLES"/>
    <s v="INV FOOD SUP:FRUIT&amp;VEGETABL"/>
    <x v="6"/>
    <n v="2428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GOODS AND SERVICES"/>
    <s v="GOODS AND SERVICES"/>
    <s v="SOCIAL PROTECTION"/>
    <s v="FAMILY AND CHILDREN"/>
    <s v="SOCIAL PROTEC:FAMILY&amp;CHILD"/>
    <n v="64"/>
    <n v="323"/>
    <n v="968"/>
    <n v="2428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0"/>
    <n v="0"/>
    <n v="0"/>
    <n v="70000"/>
    <n v="0"/>
    <n v="70000"/>
    <n v="0"/>
    <n v="1180"/>
    <n v="68820"/>
    <n v="0"/>
    <n v="0"/>
    <n v="0"/>
    <n v="0"/>
    <n v="0"/>
    <n v="0"/>
    <n v="0"/>
    <n v="0"/>
    <n v="0"/>
    <n v="0"/>
    <n v="118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2"/>
    <s v="INVFOOD SUP:MILK&amp;MILK PRODUCTS"/>
    <s v="INV FOOD SUP:MILK&amp;MILK PROD"/>
    <x v="7"/>
    <n v="2434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GOODS AND SERVICES"/>
    <s v="GOODS AND SERVICES"/>
    <s v="SOCIAL PROTECTION"/>
    <s v="FAMILY AND CHILDREN"/>
    <s v="SOCIAL PROTEC:FAMILY&amp;CHILD"/>
    <n v="64"/>
    <n v="323"/>
    <n v="971"/>
    <n v="2434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0"/>
    <n v="0"/>
    <n v="0"/>
    <n v="90000"/>
    <n v="0"/>
    <n v="90000"/>
    <n v="0"/>
    <n v="0"/>
    <n v="9000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3"/>
    <s v="INV MED:SURGICAL/MEDICAL SUPPLS"/>
    <s v="INV MED:SURGICL/MEDIC SUPPLS"/>
    <x v="8"/>
    <n v="2347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GOODS AND SERVICES"/>
    <s v="GOODS AND SERVICES"/>
    <s v="SOCIAL PROTECTION"/>
    <s v="FAMILY AND CHILDREN"/>
    <s v="SOCIAL PROTEC:FAMILY&amp;CHILD"/>
    <n v="64"/>
    <n v="327"/>
    <n v="937"/>
    <n v="2347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0"/>
    <n v="0"/>
    <n v="0"/>
    <n v="98040"/>
    <n v="0"/>
    <n v="98040"/>
    <n v="0"/>
    <n v="98040"/>
    <n v="0"/>
    <n v="0"/>
    <n v="0"/>
    <n v="0"/>
    <n v="0"/>
    <n v="0"/>
    <n v="0"/>
    <n v="0"/>
    <n v="9804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4"/>
    <s v="O/P:PRINTING&amp;PUBLICATIONS SERV"/>
    <s v="O/P:PRINTING&amp;PUBLICAT SERV"/>
    <x v="9"/>
    <n v="2126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GOODS AND SERVICES"/>
    <s v="GOODS AND SERVICES"/>
    <s v="SOCIAL PROTECTION"/>
    <s v="FAMILY AND CHILDREN"/>
    <s v="SOCIAL PROTEC:FAMILY&amp;CHILD"/>
    <n v="64"/>
    <n v="339"/>
    <n v="835"/>
    <n v="2126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0"/>
    <n v="0"/>
    <n v="0"/>
    <n v="205000"/>
    <n v="0"/>
    <n v="205000"/>
    <n v="0"/>
    <n v="182109"/>
    <n v="22891"/>
    <n v="0"/>
    <n v="0"/>
    <n v="0"/>
    <n v="2490"/>
    <n v="0"/>
    <n v="0"/>
    <n v="2643"/>
    <n v="0"/>
    <n v="6336"/>
    <n v="0"/>
    <n v="17064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EARMARKED AND SPECIFIC FUNDS"/>
    <s v="E &amp; S FUNDS:PROVINCIAL"/>
    <s v="WELLNESS PROGRAM"/>
    <m/>
    <s v="WELLNESS PROGRAM"/>
    <n v="30007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5"/>
    <s v="T&amp;S DOMESTIC"/>
    <s v="T&amp;S DOM:ACCOMMODATION"/>
    <x v="10"/>
    <n v="3377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GOODS AND SERVICES"/>
    <s v="GOODS AND SERVICES"/>
    <s v="SOCIAL PROTECTION"/>
    <s v="FAMILY AND CHILDREN"/>
    <s v="SOCIAL PROTEC:FAMILY&amp;CHILD"/>
    <n v="64"/>
    <n v="337"/>
    <n v="849"/>
    <n v="2169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500"/>
    <n v="0"/>
    <n v="0"/>
    <n v="0"/>
    <n v="0"/>
    <n v="500"/>
    <n v="0"/>
    <n v="0"/>
    <n v="50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2"/>
    <x v="6"/>
    <s v="SOCIAL CONTRIBUTIONS RESIDENTS"/>
    <s v="SOC CONTRIB: SERV BENEFITS(RES)"/>
    <x v="11"/>
    <n v="4141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COMPENSATION OF EMPLOYEES"/>
    <s v="COMPENSATION OF EMPLOYEES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3000"/>
    <n v="0"/>
    <n v="0"/>
    <n v="-3000"/>
    <n v="0"/>
    <n v="0"/>
    <n v="0"/>
    <n v="0"/>
    <n v="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7"/>
    <s v="TRANSPT FOR PUBLIC EVENTS"/>
    <s v="TRANSP FOR PUBLIC EVENTS"/>
    <x v="12"/>
    <n v="2179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Total Expenditure = 0"/>
    <s v="Total Expenditure = 0"/>
    <s v="Total Expenditure = 0"/>
    <s v="SOCIAL PROTECTION"/>
    <s v="FAMILY AND CHILDREN"/>
    <s v="SOCIAL PROTEC:FAMILY&amp;CHILD"/>
    <n v="64"/>
    <n v="336"/>
    <n v="858"/>
    <n v="2179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14000"/>
    <n v="0"/>
    <n v="0"/>
    <n v="0"/>
    <n v="0"/>
    <n v="14000"/>
    <n v="0"/>
    <n v="0"/>
    <n v="1400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MINOR ASSETS"/>
    <s v="TANGIBLE MINOR ASSETS"/>
    <s v="MACHINERY &amp; EQUIPMENT &lt;R5000"/>
    <s v="MACHINERY&amp;EQUIPMENT&lt;R5000"/>
    <s v="OTHER:MACHINERY &amp; EQP&lt;R5000"/>
    <s v="FURNITURE&amp;OFFICE EQP&lt;R5000"/>
    <s v="EQP&lt;R5000:OFFICE EQUIPMENT*P"/>
    <n v="30039351"/>
    <s v="NO PROJECTS"/>
    <s v="NO PROJECTS"/>
    <m/>
    <m/>
    <m/>
    <m/>
    <s v="NO PROJECTS"/>
    <n v="4351"/>
    <x v="0"/>
    <x v="1"/>
    <x v="1"/>
    <x v="8"/>
    <s v="MACHINERY &amp; EQUIPMENT&lt;R5000"/>
    <s v="EQP&lt;R5000:FURNITURE&amp;OFFICE EQUIP"/>
    <x v="13"/>
    <n v="4119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GOODS AND SERVICES"/>
    <s v="GOODS AND SERVICES"/>
    <s v="SOCIAL PROTECTION"/>
    <s v="FAMILY AND CHILDREN"/>
    <s v="SOCIAL PROTEC:FAMILY&amp;CHILD"/>
    <n v="64"/>
    <n v="343"/>
    <n v="1092"/>
    <n v="2733"/>
    <n v="4"/>
    <n v="12"/>
    <n v="18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14000"/>
    <n v="0"/>
    <n v="0"/>
    <n v="0"/>
    <n v="0"/>
    <n v="14000"/>
    <n v="0"/>
    <n v="0"/>
    <n v="1400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MINOR ASSETS"/>
    <s v="TANGIBLE MINOR ASSETS"/>
    <s v="MACHINERY &amp; EQUIPMENT &lt;R5000"/>
    <s v="MACHINERY&amp;EQUIPMENT&lt;R5000"/>
    <s v="OTHER:MACHINERY &amp; EQP&lt;R5000"/>
    <s v="EQP&lt;R5000:BAGS"/>
    <s v="EQP&lt;R5000:BAGS*P"/>
    <n v="30027351"/>
    <s v="NO PROJECTS"/>
    <s v="NO PROJECTS"/>
    <m/>
    <m/>
    <m/>
    <m/>
    <s v="NO PROJECTS"/>
    <n v="4351"/>
    <x v="0"/>
    <x v="1"/>
    <x v="1"/>
    <x v="8"/>
    <s v="MACHINERY &amp; EQUIPMENT&lt;R5000"/>
    <s v="EQP&lt;R5000:BAGS"/>
    <x v="14"/>
    <n v="3764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GOODS AND SERVICES"/>
    <s v="GOODS AND SERVICES"/>
    <s v="SOCIAL PROTECTION"/>
    <s v="FAMILY AND CHILDREN"/>
    <s v="SOCIAL PROTEC:FAMILY&amp;CHILD"/>
    <n v="64"/>
    <n v="343"/>
    <n v="1092"/>
    <n v="2774"/>
    <n v="4"/>
    <n v="12"/>
    <n v="18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15000"/>
    <n v="0"/>
    <n v="0"/>
    <n v="-15000"/>
    <n v="0"/>
    <n v="0"/>
    <n v="0"/>
    <n v="0"/>
    <n v="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9"/>
    <s v="CNS:BUS&amp;ADV SER:ORGANISATIONAL"/>
    <s v="CNS:BUS&amp;ADV SER:ORGANISATNL"/>
    <x v="15"/>
    <n v="2644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Total Expenditure = 0"/>
    <s v="Total Expenditure = 0"/>
    <s v="Total Expenditure = 0"/>
    <s v="SOCIAL PROTECTION"/>
    <s v="FAMILY AND CHILDREN"/>
    <s v="SOCIAL PROTEC:FAMILY&amp;CHILD"/>
    <n v="64"/>
    <n v="349"/>
    <n v="1063"/>
    <n v="2644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15000"/>
    <n v="0"/>
    <n v="0"/>
    <n v="0"/>
    <n v="0"/>
    <n v="15000"/>
    <n v="0"/>
    <n v="0"/>
    <n v="1500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2"/>
    <x v="10"/>
    <s v="SALARIES &amp; WAGES:RESIDENTS"/>
    <s v="SAL&amp;WAGES:NON PENSIONABLE(RES)"/>
    <x v="16"/>
    <n v="4155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21000"/>
    <n v="0"/>
    <n v="0"/>
    <n v="-10000"/>
    <n v="0"/>
    <n v="11000"/>
    <n v="0"/>
    <n v="0"/>
    <n v="1100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2"/>
    <s v="INV FOOD SUP:GROCERIES"/>
    <s v="INVFOOD SUP:GROCERIES"/>
    <x v="17"/>
    <n v="2430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GOODS AND SERVICES"/>
    <s v="GOODS AND SERVICES"/>
    <s v="SOCIAL PROTECTION"/>
    <s v="FAMILY AND CHILDREN"/>
    <s v="SOCIAL PROTEC:FAMILY&amp;CHILD"/>
    <n v="64"/>
    <n v="323"/>
    <n v="969"/>
    <n v="2430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25000"/>
    <n v="0"/>
    <n v="0"/>
    <n v="-25000"/>
    <n v="0"/>
    <n v="0"/>
    <n v="0"/>
    <n v="0"/>
    <n v="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11"/>
    <s v="INV F&amp;G:FUEL, OIL &amp; LUBRICANTS"/>
    <s v="INV F&amp;G:FUEL, OIL &amp; LUBRCNTS"/>
    <x v="18"/>
    <n v="2418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Total Expenditure = 0"/>
    <s v="Total Expenditure = 0"/>
    <s v="Total Expenditure = 0"/>
    <s v="SOCIAL PROTECTION"/>
    <s v="FAMILY AND CHILDREN"/>
    <s v="SOCIAL PROTEC:FAMILY&amp;CHILD"/>
    <n v="64"/>
    <n v="324"/>
    <n v="963"/>
    <n v="2418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25000"/>
    <n v="0"/>
    <n v="0"/>
    <n v="0"/>
    <n v="0"/>
    <n v="25000"/>
    <n v="0"/>
    <n v="0"/>
    <n v="2500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5"/>
    <s v="T&amp;S DOMESTIC"/>
    <s v="T&amp;S:DOM:TRANSPORT"/>
    <x v="19"/>
    <n v="3999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GOODS AND SERVICES"/>
    <s v="GOODS AND SERVICES"/>
    <s v="SOCIAL PROTECTION"/>
    <s v="FAMILY AND CHILDREN"/>
    <s v="SOCIAL PROTEC:FAMILY&amp;CHILD"/>
    <n v="64"/>
    <n v="337"/>
    <n v="849"/>
    <n v="2173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30000"/>
    <n v="0"/>
    <n v="0"/>
    <n v="-30000"/>
    <n v="0"/>
    <n v="0"/>
    <n v="0"/>
    <n v="0"/>
    <n v="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12"/>
    <s v="INV CLOTH:UNIF&amp;PROTEC CLTHING"/>
    <s v="INV CLOTH:UNIF&amp;PROT CLTHI"/>
    <x v="20"/>
    <n v="2452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Total Expenditure = 0"/>
    <s v="Total Expenditure = 0"/>
    <s v="Total Expenditure = 0"/>
    <s v="SOCIAL PROTECTION"/>
    <s v="FAMILY AND CHILDREN"/>
    <s v="SOCIAL PROTEC:FAMILY&amp;CHILD"/>
    <n v="64"/>
    <n v="321"/>
    <n v="980"/>
    <n v="2452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39000"/>
    <n v="0"/>
    <n v="0"/>
    <n v="110000"/>
    <n v="0"/>
    <n v="149000"/>
    <n v="0"/>
    <n v="147465"/>
    <n v="1535"/>
    <n v="0"/>
    <n v="8105"/>
    <n v="13100"/>
    <n v="0"/>
    <n v="22050"/>
    <n v="0"/>
    <n v="15250"/>
    <n v="0"/>
    <n v="8896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13"/>
    <s v="CATERING:DEPARTML ACTIVITIES"/>
    <m/>
    <x v="21"/>
    <n v="1080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GOODS AND SERVICES"/>
    <s v="GOODS AND SERVICES"/>
    <s v="SOCIAL PROTECTION"/>
    <s v="FAMILY AND CHILDREN"/>
    <s v="SOCIAL PROTEC:FAMILY&amp;CHILD"/>
    <n v="64"/>
    <n v="346"/>
    <n v="1080"/>
    <n v="0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42000"/>
    <n v="0"/>
    <n v="0"/>
    <n v="-42000"/>
    <n v="0"/>
    <n v="0"/>
    <n v="0"/>
    <n v="0"/>
    <n v="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14"/>
    <s v="INV MEDI:MEDICINE OTHER"/>
    <s v="INV MEDI:MEDICINE OTHER"/>
    <x v="22"/>
    <n v="2319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Total Expenditure = 0"/>
    <s v="Total Expenditure = 0"/>
    <s v="Total Expenditure = 0"/>
    <s v="SOCIAL PROTECTION"/>
    <s v="FAMILY AND CHILDREN"/>
    <s v="SOCIAL PROTEC:FAMILY&amp;CHILD"/>
    <n v="64"/>
    <n v="328"/>
    <n v="915"/>
    <n v="2319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49000"/>
    <n v="0"/>
    <n v="0"/>
    <n v="-49000"/>
    <n v="0"/>
    <n v="0"/>
    <n v="0"/>
    <n v="0"/>
    <n v="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4"/>
    <s v="O/P:NONLIFE INSRNC PRM-TRY12.1.2"/>
    <s v="O/P:N-LIFE INS PRM-TRY12.1.2"/>
    <x v="23"/>
    <n v="2128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Total Expenditure = 0"/>
    <s v="Total Expenditure = 0"/>
    <s v="Total Expenditure = 0"/>
    <s v="SOCIAL PROTECTION"/>
    <s v="FAMILY AND CHILDREN"/>
    <s v="SOCIAL PROTEC:FAMILY&amp;CHILD"/>
    <n v="64"/>
    <n v="339"/>
    <n v="834"/>
    <n v="2128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50000"/>
    <n v="0"/>
    <n v="0"/>
    <n v="-42340"/>
    <n v="0"/>
    <n v="7660"/>
    <n v="0"/>
    <n v="7651.9"/>
    <n v="8.1"/>
    <n v="0"/>
    <n v="0"/>
    <n v="0"/>
    <n v="0"/>
    <n v="7651.9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15"/>
    <s v="CONS:IT CONSSMBLES"/>
    <s v="CONS :IT CONSSMBLES"/>
    <x v="24"/>
    <n v="2257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GOODS AND SERVICES"/>
    <s v="GOODS AND SERVICES"/>
    <s v="SOCIAL PROTECTION"/>
    <s v="FAMILY AND CHILDREN"/>
    <s v="SOCIAL PROTEC:FAMILY&amp;CHILD"/>
    <n v="64"/>
    <n v="331"/>
    <n v="899"/>
    <n v="2257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60000"/>
    <n v="0"/>
    <n v="0"/>
    <n v="0"/>
    <n v="0"/>
    <n v="60000"/>
    <n v="0"/>
    <n v="0"/>
    <n v="6000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5"/>
    <s v="T&amp;S DOMESTIC"/>
    <s v="T&amp;S:DOM:TRANSPORT"/>
    <x v="25"/>
    <n v="4001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GOODS AND SERVICES"/>
    <s v="GOODS AND SERVICES"/>
    <s v="SOCIAL PROTECTION"/>
    <s v="FAMILY AND CHILDREN"/>
    <s v="SOCIAL PROTEC:FAMILY&amp;CHILD"/>
    <n v="64"/>
    <n v="337"/>
    <n v="849"/>
    <n v="2173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86500"/>
    <n v="0"/>
    <n v="0"/>
    <n v="-82270"/>
    <n v="0"/>
    <n v="4230"/>
    <n v="0"/>
    <n v="4229.38"/>
    <n v="0.62"/>
    <n v="0"/>
    <n v="0"/>
    <n v="0"/>
    <n v="4229.38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1"/>
    <s v="CONS:SP&amp;OS:STATIONERY"/>
    <s v="CONS:SP&amp;OS:STATIONERY"/>
    <x v="26"/>
    <n v="2245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GOODS AND SERVICES"/>
    <s v="GOODS AND SERVICES"/>
    <s v="SOCIAL PROTECTION"/>
    <s v="FAMILY AND CHILDREN"/>
    <s v="SOCIAL PROTEC:FAMILY&amp;CHILD"/>
    <n v="64"/>
    <n v="332"/>
    <n v="884"/>
    <n v="2245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86500"/>
    <n v="0"/>
    <n v="0"/>
    <n v="-50000"/>
    <n v="0"/>
    <n v="36500"/>
    <n v="0"/>
    <n v="0"/>
    <n v="3650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1"/>
    <s v="CONS:SP&amp;OS:PRNT CART"/>
    <s v="CONS:SP&amp;OS:PRNT CART"/>
    <x v="27"/>
    <n v="2239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GOODS AND SERVICES"/>
    <s v="GOODS AND SERVICES"/>
    <s v="SOCIAL PROTECTION"/>
    <s v="FAMILY AND CHILDREN"/>
    <s v="SOCIAL PROTEC:FAMILY&amp;CHILD"/>
    <n v="64"/>
    <n v="332"/>
    <n v="887"/>
    <n v="2239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100000"/>
    <n v="0"/>
    <n v="0"/>
    <n v="0"/>
    <n v="0"/>
    <n v="100000"/>
    <n v="0"/>
    <n v="0"/>
    <n v="10000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2"/>
    <x v="10"/>
    <s v="SALARIES &amp; WAGES:RESIDENTS"/>
    <s v="SAL&amp;WAGES:NON PENSIONABLE(RES)"/>
    <x v="28"/>
    <n v="4154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119000"/>
    <n v="0"/>
    <n v="0"/>
    <n v="-119000"/>
    <n v="0"/>
    <n v="0"/>
    <n v="0"/>
    <n v="0"/>
    <n v="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16"/>
    <s v="CONTRCTRS:STAGE AND SOUND CREW"/>
    <s v="CONTRCTRS:STAGE &amp; SOUND CREW"/>
    <x v="29"/>
    <n v="2536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Total Expenditure = 0"/>
    <s v="Total Expenditure = 0"/>
    <s v="Total Expenditure = 0"/>
    <s v="SOCIAL PROTECTION"/>
    <s v="FAMILY AND CHILDREN"/>
    <s v="SOCIAL PROTEC:FAMILY&amp;CHILD"/>
    <n v="64"/>
    <n v="353"/>
    <n v="1022"/>
    <n v="2536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123000"/>
    <n v="0"/>
    <n v="0"/>
    <n v="-123000"/>
    <n v="0"/>
    <n v="0"/>
    <n v="0"/>
    <n v="0"/>
    <n v="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3"/>
    <s v="INV MED:FIRST AID KIT"/>
    <s v="INV MED:FIRST AID KIT"/>
    <x v="30"/>
    <n v="2357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Total Expenditure = 0"/>
    <s v="Total Expenditure = 0"/>
    <s v="Total Expenditure = 0"/>
    <s v="SOCIAL PROTECTION"/>
    <s v="FAMILY AND CHILDREN"/>
    <s v="SOCIAL PROTEC:FAMILY&amp;CHILD"/>
    <n v="64"/>
    <n v="327"/>
    <n v="922"/>
    <n v="2357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141000"/>
    <n v="0"/>
    <n v="0"/>
    <n v="-141000"/>
    <n v="0"/>
    <n v="0"/>
    <n v="0"/>
    <n v="0"/>
    <n v="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17"/>
    <s v="INVNTRY LERNG SUPORTNG MATRILS"/>
    <s v="INV LEARN SUP:SCHOOL STATIONERY"/>
    <x v="31"/>
    <n v="3462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Total Expenditure = 0"/>
    <s v="Total Expenditure = 0"/>
    <s v="Total Expenditure = 0"/>
    <s v="SOCIAL PROTECTION"/>
    <s v="FAMILY AND CHILDREN"/>
    <s v="SOCIAL PROTEC:FAMILY&amp;CHILD"/>
    <n v="64"/>
    <n v="325"/>
    <n v="961"/>
    <n v="2414"/>
    <n v="3"/>
    <n v="235"/>
    <n v="0"/>
    <n v="1"/>
    <n v="72"/>
    <n v="75"/>
    <n v="76"/>
    <n v="95"/>
    <n v="4"/>
    <n v="0"/>
    <n v="0"/>
    <n v="0"/>
    <s v="N"/>
    <s v="Non Financial Assets"/>
    <s v="Inventories"/>
    <s v="Materials And Supplies"/>
    <s v="Materials And Supplies"/>
    <s v="Materials And Supplies"/>
    <s v="Materials And Suppli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164000"/>
    <n v="0"/>
    <n v="0"/>
    <n v="-164000"/>
    <n v="0"/>
    <n v="0"/>
    <n v="0"/>
    <n v="0"/>
    <n v="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18"/>
    <s v="ADVERT:MARKETING"/>
    <s v="ADVERT:MARKETING"/>
    <x v="32"/>
    <n v="2801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Total Expenditure = 0"/>
    <s v="Total Expenditure = 0"/>
    <s v="Total Expenditure = 0"/>
    <s v="SOCIAL PROTECTION"/>
    <s v="FAMILY AND CHILDREN"/>
    <s v="SOCIAL PROTEC:FAMILY&amp;CHILD"/>
    <n v="64"/>
    <n v="342"/>
    <n v="1099"/>
    <n v="2801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200000"/>
    <n v="0"/>
    <n v="0"/>
    <n v="45570"/>
    <n v="0"/>
    <n v="245570"/>
    <n v="0"/>
    <n v="244846.1"/>
    <n v="723.9"/>
    <n v="0"/>
    <n v="0"/>
    <n v="4533.68"/>
    <n v="20800"/>
    <n v="44292"/>
    <n v="72315"/>
    <n v="55827"/>
    <n v="0"/>
    <n v="6376"/>
    <n v="39978.519999999997"/>
    <n v="723.9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5"/>
    <s v="T&amp;S DOMESTIC"/>
    <s v="T&amp;S DOM:ACCOMMODATION"/>
    <x v="10"/>
    <n v="3377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GOODS AND SERVICES"/>
    <s v="GOODS AND SERVICES"/>
    <s v="SOCIAL PROTECTION"/>
    <s v="FAMILY AND CHILDREN"/>
    <s v="SOCIAL PROTEC:FAMILY&amp;CHILD"/>
    <n v="64"/>
    <n v="337"/>
    <n v="849"/>
    <n v="2169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214000"/>
    <n v="0"/>
    <n v="0"/>
    <n v="-78120"/>
    <n v="0"/>
    <n v="135880"/>
    <n v="0"/>
    <n v="95268"/>
    <n v="40612"/>
    <n v="0"/>
    <n v="0"/>
    <n v="2170"/>
    <n v="9400"/>
    <n v="26000"/>
    <n v="0"/>
    <n v="32835"/>
    <n v="0"/>
    <n v="24863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19"/>
    <s v="VENUES AND FACILITIES"/>
    <m/>
    <x v="33"/>
    <n v="823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GOODS AND SERVICES"/>
    <s v="GOODS AND SERVICES"/>
    <s v="SOCIAL PROTECTION"/>
    <s v="FAMILY AND CHILDREN"/>
    <s v="SOCIAL PROTEC:FAMILY&amp;CHILD"/>
    <n v="64"/>
    <n v="340"/>
    <n v="823"/>
    <n v="0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230000"/>
    <n v="0"/>
    <n v="0"/>
    <n v="0"/>
    <n v="0"/>
    <n v="230000"/>
    <n v="0"/>
    <n v="0"/>
    <n v="23000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2"/>
    <x v="6"/>
    <s v="SOCIAL CONTRIBUTIONS RESIDENTS"/>
    <s v="SOC CONTRIB: SERV BENEFITS(RES)"/>
    <x v="34"/>
    <n v="4143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COMPENSATION OF EMPLOYEES"/>
    <s v="COMPENSATION OF EMPLOYEES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320000"/>
    <n v="0"/>
    <n v="0"/>
    <n v="0"/>
    <n v="0"/>
    <n v="320000"/>
    <n v="0"/>
    <n v="0"/>
    <n v="32000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2"/>
    <x v="10"/>
    <s v="SALARIES &amp; WAGES:RESIDENTS"/>
    <s v="SAL&amp;WAGES:NON PENSIONABLE(RES)"/>
    <x v="35"/>
    <n v="4158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320000"/>
    <n v="0"/>
    <n v="0"/>
    <n v="0"/>
    <n v="0"/>
    <n v="320000"/>
    <n v="0"/>
    <n v="0"/>
    <n v="32000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2"/>
    <x v="6"/>
    <s v="SOCIAL CONTRIBUTIONS RESIDENTS"/>
    <s v="SOC CONTRIB: SERV BENEFITS(RES)"/>
    <x v="36"/>
    <n v="4145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COMPENSATION OF EMPLOYEES"/>
    <s v="COMPENSATION OF EMPLOYEES"/>
    <s v="SOCIAL PROTECTION"/>
    <s v="FAMILY AND CHILDREN"/>
    <s v="SOCIAL PROTEC:FAMILY&amp;CHILD"/>
    <n v="63"/>
    <n v="359"/>
    <n v="1111"/>
    <n v="2826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383000"/>
    <n v="0"/>
    <n v="0"/>
    <n v="-253000"/>
    <n v="0"/>
    <n v="130000"/>
    <n v="0"/>
    <n v="53876"/>
    <n v="76124"/>
    <n v="0"/>
    <n v="0"/>
    <n v="23000"/>
    <n v="0"/>
    <n v="0"/>
    <n v="0"/>
    <n v="0"/>
    <n v="0"/>
    <n v="29876"/>
    <n v="0"/>
    <n v="100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1"/>
    <x v="5"/>
    <s v="T&amp;S DOMESTIC"/>
    <s v="T&amp;S:DOM:TRANSPORT-SHUTTLE SRVCS"/>
    <x v="37"/>
    <n v="3993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GOODS AND SERVICES"/>
    <s v="GOODS AND SERVICES"/>
    <s v="SOCIAL PROTECTION"/>
    <s v="FAMILY AND CHILDREN"/>
    <s v="SOCIAL PROTEC:FAMILY&amp;CHILD"/>
    <n v="64"/>
    <n v="337"/>
    <n v="849"/>
    <n v="2174"/>
    <n v="3"/>
    <n v="235"/>
    <n v="0"/>
    <n v="1"/>
    <n v="72"/>
    <n v="75"/>
    <n v="76"/>
    <n v="95"/>
    <n v="4"/>
    <n v="0"/>
    <n v="0"/>
    <n v="0"/>
    <s v="N"/>
    <s v="Cash Payments For Operating Activities"/>
    <s v="Use Of Goods And Services"/>
    <s v="Use Of Goods And Services"/>
    <s v="Use Of Goods And Services"/>
    <s v="Use Of Goods And Services"/>
    <s v="Use Of Goods And Services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550000"/>
    <n v="0"/>
    <n v="0"/>
    <n v="0"/>
    <n v="0"/>
    <n v="550000"/>
    <n v="0"/>
    <n v="0"/>
    <n v="55000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2"/>
    <x v="10"/>
    <s v="SALARIES &amp; WAGES:RESIDENTS"/>
    <s v="SAL&amp;WAGES:NON PENSIONABLE(RES)"/>
    <x v="38"/>
    <n v="4157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9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n v="4857351"/>
    <n v="4860351"/>
  </r>
  <r>
    <x v="0"/>
    <x v="0"/>
    <x v="0"/>
    <x v="0"/>
    <x v="0"/>
    <x v="0"/>
    <x v="0"/>
    <x v="0"/>
    <m/>
    <m/>
    <x v="0"/>
    <x v="0"/>
    <n v="32958351"/>
    <x v="1"/>
    <x v="0"/>
    <n v="2250000"/>
    <n v="2135000"/>
    <n v="0"/>
    <n v="0"/>
    <n v="0"/>
    <n v="4385000"/>
    <n v="0"/>
    <n v="0"/>
    <n v="4385000"/>
    <n v="0"/>
    <n v="0"/>
    <n v="0"/>
    <n v="0"/>
    <n v="0"/>
    <n v="0"/>
    <n v="0"/>
    <n v="0"/>
    <n v="0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2"/>
    <x v="10"/>
    <s v="SALARIES &amp; WAGES:RESIDENTS"/>
    <s v="SAL&amp;WAGES:PENSIONABLE(RES)"/>
    <x v="39"/>
    <n v="3824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8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n v="4857351"/>
    <n v="4860351"/>
  </r>
  <r>
    <x v="0"/>
    <x v="0"/>
    <x v="0"/>
    <x v="0"/>
    <x v="0"/>
    <x v="0"/>
    <x v="0"/>
    <x v="0"/>
    <m/>
    <m/>
    <x v="0"/>
    <x v="0"/>
    <n v="32958351"/>
    <x v="2"/>
    <x v="0"/>
    <n v="12000000"/>
    <n v="0"/>
    <n v="-10000000"/>
    <n v="0"/>
    <n v="0"/>
    <n v="2000000"/>
    <n v="0"/>
    <n v="2000000"/>
    <n v="0"/>
    <n v="0"/>
    <n v="0"/>
    <n v="0"/>
    <n v="383625"/>
    <n v="2174911"/>
    <n v="1194145"/>
    <n v="1069375"/>
    <n v="1481939"/>
    <n v="0"/>
    <n v="0"/>
    <n v="-4303995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2"/>
    <x v="3"/>
    <x v="20"/>
    <s v="NPI:CHILD PROTECTION ORGANIZATIO"/>
    <m/>
    <x v="40"/>
    <n v="30013351"/>
    <s v="EXPENDITURE"/>
    <s v="NON INFRASTRUCTURE"/>
    <s v="NON INFRA: TRANSFERS"/>
    <s v="NON INFRA: TRANS CUR"/>
    <m/>
    <m/>
    <s v="NON INFRA: TRANS CUR"/>
    <n v="86351"/>
    <s v="N"/>
    <s v="N"/>
    <s v="N"/>
    <s v="TRANSFERS AND SUBSIDIES"/>
    <s v="NON-PROFIT INSTITUTIONS"/>
    <s v="NON-PROFIT INSTITUTIONS"/>
    <s v="SOCIAL PROTECTION"/>
    <s v="FAMILY AND CHILDREN"/>
    <s v="SOCIAL PROTEC:FAMILY&amp;CHILD"/>
    <n v="45"/>
    <n v="238"/>
    <n v="30013"/>
    <n v="0"/>
    <n v="3"/>
    <n v="235"/>
    <n v="0"/>
    <n v="1"/>
    <n v="72"/>
    <n v="82"/>
    <n v="86"/>
    <n v="0"/>
    <n v="4"/>
    <n v="0"/>
    <n v="0"/>
    <n v="0"/>
    <s v="N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857351"/>
    <n v="4860351"/>
  </r>
  <r>
    <x v="0"/>
    <x v="0"/>
    <x v="0"/>
    <x v="0"/>
    <x v="0"/>
    <x v="0"/>
    <x v="0"/>
    <x v="1"/>
    <s v="S/DIR:CHILD CARE &amp; PROTECTION*P"/>
    <m/>
    <x v="0"/>
    <x v="1"/>
    <n v="32988351"/>
    <x v="1"/>
    <x v="0"/>
    <n v="0"/>
    <n v="0"/>
    <n v="0"/>
    <n v="0"/>
    <n v="0"/>
    <n v="0"/>
    <n v="0"/>
    <n v="19767.12"/>
    <n v="-19767.12"/>
    <n v="0"/>
    <n v="0"/>
    <n v="0"/>
    <n v="0"/>
    <n v="0"/>
    <n v="0"/>
    <n v="0"/>
    <n v="0"/>
    <n v="19767.12"/>
    <n v="0"/>
    <n v="0"/>
    <n v="0"/>
    <s v="REGIONAL IDENTIFIER"/>
    <s v="REGION:PROVINCIAL"/>
    <s v="NORTH WEST"/>
    <s v="NW: WHOLE PROVINCE"/>
    <m/>
    <m/>
    <s v="NW: WHOLE PROVINCE"/>
    <n v="19351"/>
    <s v="EXPENDITURE:VOTED"/>
    <s v="DEPARTMENTAL APPROPRIATION"/>
    <s v="VOTED FUNDS DISCRETIONARY"/>
    <s v="VOTED FUNDS"/>
    <m/>
    <m/>
    <s v="VOTED FUNDS"/>
    <n v="341351"/>
    <s v="CHILDREN AND FAMILIES"/>
    <s v="CHILD CARE AND PROTECTION"/>
    <x v="0"/>
    <m/>
    <m/>
    <x v="0"/>
    <m/>
    <m/>
    <s v="CHILD CARE AND PROTECTION*P"/>
    <n v="30023351"/>
    <s v="NON-ASSETS RELATED"/>
    <s v="NON-ASSETS RELATED"/>
    <m/>
    <m/>
    <m/>
    <m/>
    <s v="NON-ASSETS RELATED"/>
    <n v="235351"/>
    <s v="NO PROJECTS"/>
    <s v="NO PROJECTS"/>
    <m/>
    <m/>
    <m/>
    <m/>
    <s v="NO PROJECTS"/>
    <n v="4351"/>
    <x v="0"/>
    <x v="1"/>
    <x v="2"/>
    <x v="10"/>
    <s v="SALARIES &amp; WAGES:RESIDENTS"/>
    <s v="SAL&amp;WAGES:PENSIONABLE(RES)"/>
    <x v="39"/>
    <n v="3824351"/>
    <s v="EXPENDITURE"/>
    <s v="NON INFRASTRUCTURE"/>
    <s v="NON INFRASTRUCTURE: CURRENT"/>
    <s v="NON INFRASTRUCTURE: CURRENT"/>
    <s v="NON INFRA/STAND ALONE: CUR"/>
    <m/>
    <s v="NON INFRA/STAND ALONE: CUR"/>
    <n v="95351"/>
    <s v="N"/>
    <s v="N"/>
    <s v="N"/>
    <s v="CURRENT PAYMENTS"/>
    <s v="COMPENSATION OF EMPLOYEES"/>
    <s v="COMPENSATION OF EMPLOYEES"/>
    <s v="SOCIAL PROTECTION"/>
    <s v="FAMILY AND CHILDREN"/>
    <s v="SOCIAL PROTEC:FAMILY&amp;CHILD"/>
    <n v="63"/>
    <n v="358"/>
    <n v="1113"/>
    <n v="2828"/>
    <n v="3"/>
    <n v="235"/>
    <n v="0"/>
    <n v="1"/>
    <n v="72"/>
    <n v="75"/>
    <n v="76"/>
    <n v="95"/>
    <n v="4"/>
    <n v="0"/>
    <n v="0"/>
    <n v="0"/>
    <s v="N"/>
    <s v="Cash Payments For Operating Activities"/>
    <s v="Compensation Of Employees"/>
    <s v="Wages And Salaries"/>
    <s v="Wages And Salaries In Cash"/>
    <s v="Wages And Salaries In Cash"/>
    <s v="Wages And Salaries In Cash"/>
    <n v="4857351"/>
    <n v="4860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PivotTable2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hartFormat="1">
  <location ref="A6:B12" firstHeaderRow="1" firstDataRow="1" firstDataCol="1" rowPageCount="4" colPageCount="1"/>
  <pivotFields count="91">
    <pivotField axis="axisPage" showAll="0">
      <items count="2">
        <item x="0"/>
        <item t="default"/>
      </items>
    </pivotField>
    <pivotField axis="axisPage" showAll="0">
      <items count="2">
        <item x="0"/>
        <item t="default"/>
      </items>
    </pivotField>
    <pivotField showAll="0"/>
    <pivotField showAll="0"/>
    <pivotField showAll="0"/>
    <pivotField showAll="0">
      <items count="3">
        <item x="1"/>
        <item x="0"/>
        <item t="default"/>
      </items>
    </pivotField>
    <pivotField showAll="0">
      <items count="10">
        <item x="0"/>
        <item x="3"/>
        <item x="6"/>
        <item x="8"/>
        <item x="5"/>
        <item x="1"/>
        <item x="2"/>
        <item x="7"/>
        <item x="4"/>
        <item t="default"/>
      </items>
    </pivotField>
    <pivotField showAll="0"/>
    <pivotField showAll="0"/>
    <pivotField axis="axisPage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">
        <item x="0"/>
        <item t="default"/>
      </items>
    </pivotField>
    <pivotField showAll="0">
      <items count="4">
        <item x="0"/>
        <item x="1"/>
        <item x="2"/>
        <item t="default"/>
      </items>
    </pivotField>
    <pivotField axis="axisRow" showAll="0">
      <items count="5">
        <item x="2"/>
        <item x="0"/>
        <item x="3"/>
        <item x="1"/>
        <item t="default"/>
      </items>
    </pivotField>
    <pivotField showAll="0"/>
    <pivotField showAll="0"/>
    <pivotField showAll="0">
      <items count="29">
        <item x="25"/>
        <item x="18"/>
        <item x="27"/>
        <item x="22"/>
        <item x="23"/>
        <item x="20"/>
        <item x="26"/>
        <item x="14"/>
        <item x="16"/>
        <item x="13"/>
        <item x="7"/>
        <item x="4"/>
        <item x="24"/>
        <item x="21"/>
        <item x="1"/>
        <item x="2"/>
        <item x="12"/>
        <item x="19"/>
        <item x="8"/>
        <item x="3"/>
        <item x="15"/>
        <item x="10"/>
        <item x="9"/>
        <item x="11"/>
        <item x="17"/>
        <item x="0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4"/>
    <field x="46"/>
  </rowFields>
  <rowItems count="6">
    <i>
      <x/>
    </i>
    <i r="1">
      <x/>
    </i>
    <i r="1">
      <x v="1"/>
    </i>
    <i r="1">
      <x v="2"/>
    </i>
    <i r="1">
      <x v="3"/>
    </i>
    <i t="grand">
      <x/>
    </i>
  </rowItems>
  <colItems count="1">
    <i/>
  </colItems>
  <pageFields count="4">
    <pageField fld="0" item="0" hier="-1"/>
    <pageField fld="1" item="0" hier="-1"/>
    <pageField fld="9" item="0" hier="-1"/>
    <pageField fld="31" item="0" hier="-1"/>
  </pageFields>
  <dataFields count="1">
    <dataField name="Sum of Total_Expenditure" fld="1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4:G29" firstHeaderRow="1" firstDataRow="3" firstDataCol="1" rowPageCount="2" colPageCount="1"/>
  <pivotFields count="91">
    <pivotField axis="axisPage" showAll="0">
      <items count="2">
        <item x="0"/>
        <item t="default"/>
      </items>
    </pivotField>
    <pivotField axis="axisPage"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/>
    <pivotField showAll="0"/>
    <pivotField axis="axisRow" showAll="0">
      <items count="4">
        <item x="1"/>
        <item x="0"/>
        <item x="2"/>
        <item t="default"/>
      </items>
    </pivotField>
    <pivotField axis="axisCol" showAll="0">
      <items count="2">
        <item x="0"/>
        <item t="default"/>
      </items>
    </pivotField>
    <pivotField dataField="1" showAll="0"/>
    <pivotField dataField="1" showAll="0"/>
    <pivotField showAll="0"/>
    <pivotField showAll="0"/>
    <pivotField showAll="0"/>
    <pivotField showAll="0"/>
    <pivotField showAll="0"/>
    <pivotField dataField="1" showAll="0">
      <items count="102">
        <item x="74"/>
        <item x="88"/>
        <item x="41"/>
        <item x="0"/>
        <item x="23"/>
        <item x="42"/>
        <item x="7"/>
        <item x="45"/>
        <item x="1"/>
        <item x="4"/>
        <item x="77"/>
        <item x="5"/>
        <item x="6"/>
        <item x="26"/>
        <item x="60"/>
        <item x="44"/>
        <item x="59"/>
        <item x="27"/>
        <item x="89"/>
        <item x="90"/>
        <item x="25"/>
        <item x="76"/>
        <item x="28"/>
        <item x="47"/>
        <item x="17"/>
        <item x="91"/>
        <item x="61"/>
        <item x="10"/>
        <item x="56"/>
        <item x="46"/>
        <item x="63"/>
        <item x="62"/>
        <item x="9"/>
        <item x="87"/>
        <item x="43"/>
        <item x="92"/>
        <item x="8"/>
        <item x="58"/>
        <item x="78"/>
        <item x="75"/>
        <item x="24"/>
        <item x="93"/>
        <item x="11"/>
        <item x="73"/>
        <item x="57"/>
        <item x="55"/>
        <item x="12"/>
        <item x="30"/>
        <item x="86"/>
        <item x="15"/>
        <item x="32"/>
        <item x="79"/>
        <item x="31"/>
        <item x="14"/>
        <item x="2"/>
        <item x="48"/>
        <item x="13"/>
        <item x="3"/>
        <item x="94"/>
        <item x="40"/>
        <item x="16"/>
        <item x="29"/>
        <item x="66"/>
        <item x="65"/>
        <item x="49"/>
        <item x="34"/>
        <item x="95"/>
        <item x="64"/>
        <item x="18"/>
        <item x="21"/>
        <item x="67"/>
        <item x="80"/>
        <item x="50"/>
        <item x="19"/>
        <item x="68"/>
        <item x="96"/>
        <item x="33"/>
        <item x="35"/>
        <item x="81"/>
        <item x="70"/>
        <item x="51"/>
        <item x="20"/>
        <item x="52"/>
        <item x="69"/>
        <item x="97"/>
        <item x="98"/>
        <item x="36"/>
        <item x="37"/>
        <item x="53"/>
        <item x="71"/>
        <item x="82"/>
        <item x="99"/>
        <item x="38"/>
        <item x="83"/>
        <item x="84"/>
        <item x="22"/>
        <item x="54"/>
        <item x="72"/>
        <item x="100"/>
        <item x="39"/>
        <item x="8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4">
        <item x="3"/>
        <item x="12"/>
        <item x="4"/>
        <item x="9"/>
        <item x="8"/>
        <item x="5"/>
        <item x="11"/>
        <item x="2"/>
        <item x="10"/>
        <item x="1"/>
        <item x="7"/>
        <item x="6"/>
        <item x="0"/>
        <item t="default"/>
      </items>
    </pivotField>
    <pivotField axis="axisRow" showAll="0">
      <items count="20">
        <item x="17"/>
        <item x="5"/>
        <item x="13"/>
        <item x="12"/>
        <item x="18"/>
        <item x="10"/>
        <item x="11"/>
        <item x="9"/>
        <item x="6"/>
        <item x="16"/>
        <item x="1"/>
        <item x="15"/>
        <item x="3"/>
        <item x="14"/>
        <item x="8"/>
        <item x="7"/>
        <item x="0"/>
        <item x="2"/>
        <item x="4"/>
        <item t="default"/>
      </items>
    </pivotField>
    <pivotField showAll="0">
      <items count="29">
        <item x="25"/>
        <item x="18"/>
        <item x="27"/>
        <item x="22"/>
        <item x="23"/>
        <item x="20"/>
        <item x="26"/>
        <item x="14"/>
        <item x="16"/>
        <item x="13"/>
        <item x="7"/>
        <item x="4"/>
        <item x="24"/>
        <item x="21"/>
        <item x="1"/>
        <item x="2"/>
        <item x="12"/>
        <item x="19"/>
        <item x="8"/>
        <item x="3"/>
        <item x="15"/>
        <item x="10"/>
        <item x="9"/>
        <item x="11"/>
        <item x="17"/>
        <item x="0"/>
        <item x="5"/>
        <item x="6"/>
        <item t="default"/>
      </items>
    </pivotField>
    <pivotField showAll="0">
      <items count="43">
        <item x="39"/>
        <item x="6"/>
        <item x="25"/>
        <item x="41"/>
        <item x="36"/>
        <item x="37"/>
        <item x="31"/>
        <item x="40"/>
        <item x="14"/>
        <item x="19"/>
        <item x="13"/>
        <item x="7"/>
        <item x="8"/>
        <item x="29"/>
        <item x="28"/>
        <item x="4"/>
        <item x="38"/>
        <item x="34"/>
        <item x="32"/>
        <item x="1"/>
        <item x="2"/>
        <item x="30"/>
        <item x="17"/>
        <item x="26"/>
        <item x="33"/>
        <item x="27"/>
        <item x="22"/>
        <item x="23"/>
        <item x="12"/>
        <item x="35"/>
        <item x="24"/>
        <item x="16"/>
        <item x="3"/>
        <item x="18"/>
        <item x="15"/>
        <item x="10"/>
        <item x="9"/>
        <item x="20"/>
        <item x="21"/>
        <item x="0"/>
        <item x="11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/>
  </pivotFields>
  <rowFields count="2">
    <field x="8"/>
    <field x="48"/>
  </rowFields>
  <rowItems count="23">
    <i>
      <x/>
    </i>
    <i r="1">
      <x v="9"/>
    </i>
    <i r="1">
      <x v="10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>
      <x v="2"/>
    </i>
    <i r="1">
      <x v="11"/>
    </i>
    <i t="grand">
      <x/>
    </i>
  </rowItems>
  <colFields count="2">
    <field x="9"/>
    <field x="-2"/>
  </colFields>
  <colItems count="6">
    <i>
      <x/>
      <x/>
    </i>
    <i r="1" i="1">
      <x v="1"/>
    </i>
    <i r="1" i="2">
      <x v="2"/>
    </i>
    <i t="grand">
      <x/>
    </i>
    <i t="grand" i="1">
      <x/>
    </i>
    <i t="grand" i="2">
      <x/>
    </i>
  </colItems>
  <pageFields count="2">
    <pageField fld="0" hier="-1"/>
    <pageField fld="1" item="0" hier="-1"/>
  </pageFields>
  <dataFields count="3">
    <dataField name="Sum of Total_Expenditure" fld="17" baseField="0" baseItem="0"/>
    <dataField name="Sum of Original_Budget" fld="10" baseField="0" baseItem="0"/>
    <dataField name="Sum of Adjustment_Budget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A00-000000000000}" name="PivotTable1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hartFormat="17">
  <location ref="A3:C15" firstHeaderRow="0" firstDataRow="1" firstDataCol="1"/>
  <pivotFields count="128">
    <pivotField showAll="0"/>
    <pivotField axis="axisRow"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/>
    <pivotField showAll="0"/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/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/>
    <pivotField showAll="0"/>
    <pivotField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"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axis="axisRow" showAll="0">
      <items count="5">
        <item x="2"/>
        <item x="1"/>
        <item x="0"/>
        <item x="3"/>
        <item t="default"/>
      </items>
    </pivotField>
    <pivotField showAll="0">
      <items count="22">
        <item x="18"/>
        <item x="13"/>
        <item x="15"/>
        <item x="1"/>
        <item x="9"/>
        <item x="16"/>
        <item x="14"/>
        <item x="12"/>
        <item x="2"/>
        <item x="11"/>
        <item x="17"/>
        <item x="3"/>
        <item x="8"/>
        <item x="20"/>
        <item x="4"/>
        <item x="0"/>
        <item x="10"/>
        <item x="6"/>
        <item x="7"/>
        <item x="5"/>
        <item x="19"/>
        <item t="default"/>
      </items>
    </pivotField>
    <pivotField showAll="0"/>
    <pivotField showAll="0"/>
    <pivotField showAll="0">
      <items count="42">
        <item x="32"/>
        <item x="21"/>
        <item x="15"/>
        <item x="1"/>
        <item x="2"/>
        <item x="24"/>
        <item x="27"/>
        <item x="4"/>
        <item x="26"/>
        <item x="29"/>
        <item x="11"/>
        <item x="34"/>
        <item x="36"/>
        <item x="14"/>
        <item x="13"/>
        <item x="20"/>
        <item x="18"/>
        <item x="5"/>
        <item x="6"/>
        <item x="7"/>
        <item x="31"/>
        <item x="30"/>
        <item x="8"/>
        <item x="22"/>
        <item x="17"/>
        <item x="40"/>
        <item x="23"/>
        <item x="9"/>
        <item x="0"/>
        <item x="3"/>
        <item x="39"/>
        <item x="28"/>
        <item x="38"/>
        <item x="16"/>
        <item x="35"/>
        <item x="10"/>
        <item x="19"/>
        <item x="25"/>
        <item x="37"/>
        <item x="12"/>
        <item x="3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4">
    <field x="1"/>
    <field x="13"/>
    <field x="78"/>
    <field x="80"/>
  </rowFields>
  <rowItems count="12">
    <i>
      <x/>
    </i>
    <i r="1">
      <x/>
    </i>
    <i r="2">
      <x/>
    </i>
    <i r="3">
      <x v="2"/>
    </i>
    <i r="1">
      <x v="1"/>
    </i>
    <i r="2">
      <x/>
    </i>
    <i r="3">
      <x/>
    </i>
    <i r="3">
      <x v="1"/>
    </i>
    <i r="1">
      <x v="2"/>
    </i>
    <i r="2">
      <x/>
    </i>
    <i r="3"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Total_Expenditure" fld="22" baseField="0" baseItem="0"/>
    <dataField name="Sum of Available_Budget" fld="23" baseField="0" baseItem="0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4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X5" totalsRowShown="0">
  <autoFilter ref="A1:DX5" xr:uid="{00000000-0009-0000-0100-000001000000}"/>
  <tableColumns count="128">
    <tableColumn id="1" xr3:uid="{00000000-0010-0000-0000-000001000000}" name="National_Provincial"/>
    <tableColumn id="2" xr3:uid="{00000000-0010-0000-0000-000002000000}" name="Department"/>
    <tableColumn id="3" xr3:uid="{00000000-0010-0000-0000-000003000000}" name="Responsibility_Level_1"/>
    <tableColumn id="4" xr3:uid="{00000000-0010-0000-0000-000004000000}" name="Responsibility_Level_2"/>
    <tableColumn id="5" xr3:uid="{00000000-0010-0000-0000-000005000000}" name="Responsibility_Level_3"/>
    <tableColumn id="6" xr3:uid="{00000000-0010-0000-0000-000006000000}" name="Responsibility_Level_4"/>
    <tableColumn id="7" xr3:uid="{00000000-0010-0000-0000-000007000000}" name="Responsibility_Level_5"/>
    <tableColumn id="8" xr3:uid="{00000000-0010-0000-0000-000008000000}" name="Responsibility_Level_6"/>
    <tableColumn id="9" xr3:uid="{00000000-0010-0000-0000-000009000000}" name="Responsibility_Level_7"/>
    <tableColumn id="10" xr3:uid="{00000000-0010-0000-0000-00000A000000}" name="Responsibility_Level_8"/>
    <tableColumn id="11" xr3:uid="{00000000-0010-0000-0000-00000B000000}" name="Responsibility_Level_9"/>
    <tableColumn id="12" xr3:uid="{00000000-0010-0000-0000-00000C000000}" name="Responsibility_Lowest_Level"/>
    <tableColumn id="13" xr3:uid="{00000000-0010-0000-0000-00000D000000}" name="Responsibility_Lowest_Level_Code"/>
    <tableColumn id="14" xr3:uid="{00000000-0010-0000-0000-00000E000000}" name="Econ_Class"/>
    <tableColumn id="15" xr3:uid="{00000000-0010-0000-0000-00000F000000}" name="Financial_Year"/>
    <tableColumn id="16" xr3:uid="{00000000-0010-0000-0000-000010000000}" name="Original_Budget"/>
    <tableColumn id="17" xr3:uid="{00000000-0010-0000-0000-000011000000}" name="Adjustment_Budget"/>
    <tableColumn id="18" xr3:uid="{00000000-0010-0000-0000-000012000000}" name="Virement"/>
    <tableColumn id="19" xr3:uid="{00000000-0010-0000-0000-000013000000}" name="Fund_Shift"/>
    <tableColumn id="20" xr3:uid="{00000000-0010-0000-0000-000014000000}" name="Roll_Over"/>
    <tableColumn id="21" xr3:uid="{00000000-0010-0000-0000-000015000000}" name="Current_Budget"/>
    <tableColumn id="22" xr3:uid="{00000000-0010-0000-0000-000016000000}" name="Commitment"/>
    <tableColumn id="23" xr3:uid="{00000000-0010-0000-0000-000017000000}" name="Total_Expenditure"/>
    <tableColumn id="24" xr3:uid="{00000000-0010-0000-0000-000018000000}" name="Available_Budget"/>
    <tableColumn id="25" xr3:uid="{00000000-0010-0000-0000-000019000000}" name="April_2015"/>
    <tableColumn id="26" xr3:uid="{00000000-0010-0000-0000-00001A000000}" name="May_2015"/>
    <tableColumn id="27" xr3:uid="{00000000-0010-0000-0000-00001B000000}" name="June_2015"/>
    <tableColumn id="28" xr3:uid="{00000000-0010-0000-0000-00001C000000}" name="July_2015"/>
    <tableColumn id="29" xr3:uid="{00000000-0010-0000-0000-00001D000000}" name="August_2015"/>
    <tableColumn id="30" xr3:uid="{00000000-0010-0000-0000-00001E000000}" name="September_2015"/>
    <tableColumn id="31" xr3:uid="{00000000-0010-0000-0000-00001F000000}" name="October_2015"/>
    <tableColumn id="32" xr3:uid="{00000000-0010-0000-0000-000020000000}" name="November_2015"/>
    <tableColumn id="33" xr3:uid="{00000000-0010-0000-0000-000021000000}" name="December_2015"/>
    <tableColumn id="34" xr3:uid="{00000000-0010-0000-0000-000022000000}" name="January_2016"/>
    <tableColumn id="35" xr3:uid="{00000000-0010-0000-0000-000023000000}" name="February_2016"/>
    <tableColumn id="36" xr3:uid="{00000000-0010-0000-0000-000024000000}" name="March_2016"/>
    <tableColumn id="37" xr3:uid="{00000000-0010-0000-0000-000025000000}" name="Regional_ID_Level_1"/>
    <tableColumn id="38" xr3:uid="{00000000-0010-0000-0000-000026000000}" name="Regional_ID_Level_2"/>
    <tableColumn id="39" xr3:uid="{00000000-0010-0000-0000-000027000000}" name="Regional_ID_Level_3"/>
    <tableColumn id="40" xr3:uid="{00000000-0010-0000-0000-000028000000}" name="Regional_ID_Level_4"/>
    <tableColumn id="41" xr3:uid="{00000000-0010-0000-0000-000029000000}" name="Regional_ID_Level_5"/>
    <tableColumn id="42" xr3:uid="{00000000-0010-0000-0000-00002A000000}" name="Regional_ID_Level_6"/>
    <tableColumn id="43" xr3:uid="{00000000-0010-0000-0000-00002B000000}" name="Regional_ID_Lowest_Level"/>
    <tableColumn id="44" xr3:uid="{00000000-0010-0000-0000-00002C000000}" name="Regional_ID_Lowest_Level_Code"/>
    <tableColumn id="45" xr3:uid="{00000000-0010-0000-0000-00002D000000}" name="Fund_Level_1"/>
    <tableColumn id="46" xr3:uid="{00000000-0010-0000-0000-00002E000000}" name="Fund_Level_2"/>
    <tableColumn id="47" xr3:uid="{00000000-0010-0000-0000-00002F000000}" name="Fund_Level_3"/>
    <tableColumn id="48" xr3:uid="{00000000-0010-0000-0000-000030000000}" name="Fund_Level_4"/>
    <tableColumn id="49" xr3:uid="{00000000-0010-0000-0000-000031000000}" name="Fund_Level_5"/>
    <tableColumn id="50" xr3:uid="{00000000-0010-0000-0000-000032000000}" name="Fund_Level_6"/>
    <tableColumn id="51" xr3:uid="{00000000-0010-0000-0000-000033000000}" name="Fund_Lowest_Level"/>
    <tableColumn id="52" xr3:uid="{00000000-0010-0000-0000-000034000000}" name="Fund_Lowest_Level_Code"/>
    <tableColumn id="53" xr3:uid="{00000000-0010-0000-0000-000035000000}" name="Programme_Level_5"/>
    <tableColumn id="54" xr3:uid="{00000000-0010-0000-0000-000036000000}" name="Sub_Programme_Level_6"/>
    <tableColumn id="55" xr3:uid="{00000000-0010-0000-0000-000037000000}" name="Objective_Level_7"/>
    <tableColumn id="56" xr3:uid="{00000000-0010-0000-0000-000038000000}" name="Objective_Level_8"/>
    <tableColumn id="57" xr3:uid="{00000000-0010-0000-0000-000039000000}" name="Objective_Level_9"/>
    <tableColumn id="58" xr3:uid="{00000000-0010-0000-0000-00003A000000}" name="Objective_Level_10"/>
    <tableColumn id="59" xr3:uid="{00000000-0010-0000-0000-00003B000000}" name="Objective_Level_11"/>
    <tableColumn id="60" xr3:uid="{00000000-0010-0000-0000-00003C000000}" name="Objective_Level_12"/>
    <tableColumn id="61" xr3:uid="{00000000-0010-0000-0000-00003D000000}" name="Objective_Lowest_Level"/>
    <tableColumn id="62" xr3:uid="{00000000-0010-0000-0000-00003E000000}" name="Objective_Lowest_Level_Code"/>
    <tableColumn id="63" xr3:uid="{00000000-0010-0000-0000-00003F000000}" name="Assets_Level_1"/>
    <tableColumn id="64" xr3:uid="{00000000-0010-0000-0000-000040000000}" name="Assets_Level_2"/>
    <tableColumn id="65" xr3:uid="{00000000-0010-0000-0000-000041000000}" name="Assets_Level_3"/>
    <tableColumn id="66" xr3:uid="{00000000-0010-0000-0000-000042000000}" name="Assets_Level_4"/>
    <tableColumn id="67" xr3:uid="{00000000-0010-0000-0000-000043000000}" name="Assets_Level_5"/>
    <tableColumn id="68" xr3:uid="{00000000-0010-0000-0000-000044000000}" name="Assets_Level_6"/>
    <tableColumn id="69" xr3:uid="{00000000-0010-0000-0000-000045000000}" name="Assets_Lowest_Level"/>
    <tableColumn id="70" xr3:uid="{00000000-0010-0000-0000-000046000000}" name="Assets_Lowest_Level_Code"/>
    <tableColumn id="71" xr3:uid="{00000000-0010-0000-0000-000047000000}" name="Project_Level_1"/>
    <tableColumn id="72" xr3:uid="{00000000-0010-0000-0000-000048000000}" name="Project_Level_2"/>
    <tableColumn id="73" xr3:uid="{00000000-0010-0000-0000-000049000000}" name="Project_Level_3"/>
    <tableColumn id="74" xr3:uid="{00000000-0010-0000-0000-00004A000000}" name="Project_Level_4"/>
    <tableColumn id="75" xr3:uid="{00000000-0010-0000-0000-00004B000000}" name="Project_Level_5"/>
    <tableColumn id="76" xr3:uid="{00000000-0010-0000-0000-00004C000000}" name="Project_Level_6"/>
    <tableColumn id="77" xr3:uid="{00000000-0010-0000-0000-00004D000000}" name="Project_Lowest_Level"/>
    <tableColumn id="78" xr3:uid="{00000000-0010-0000-0000-00004E000000}" name="Project_Lowest_Level_Code"/>
    <tableColumn id="79" xr3:uid="{00000000-0010-0000-0000-00004F000000}" name="Item_Level_1"/>
    <tableColumn id="80" xr3:uid="{00000000-0010-0000-0000-000050000000}" name="Item_Level_2"/>
    <tableColumn id="81" xr3:uid="{00000000-0010-0000-0000-000051000000}" name="Item_Level_3"/>
    <tableColumn id="82" xr3:uid="{00000000-0010-0000-0000-000052000000}" name="Item_Level_4"/>
    <tableColumn id="83" xr3:uid="{00000000-0010-0000-0000-000053000000}" name="Item_Level_5"/>
    <tableColumn id="84" xr3:uid="{00000000-0010-0000-0000-000054000000}" name="Item_Level_6"/>
    <tableColumn id="85" xr3:uid="{00000000-0010-0000-0000-000055000000}" name="Item_Lowest_Level"/>
    <tableColumn id="86" xr3:uid="{00000000-0010-0000-0000-000056000000}" name="Item_Lowest_Level_Code"/>
    <tableColumn id="87" xr3:uid="{00000000-0010-0000-0000-000057000000}" name="Infrastructure_Level_1"/>
    <tableColumn id="88" xr3:uid="{00000000-0010-0000-0000-000058000000}" name="Infrastructure_Level_2"/>
    <tableColumn id="89" xr3:uid="{00000000-0010-0000-0000-000059000000}" name="Infrastructure_Level_3"/>
    <tableColumn id="90" xr3:uid="{00000000-0010-0000-0000-00005A000000}" name="Infrastructure_Level_4"/>
    <tableColumn id="91" xr3:uid="{00000000-0010-0000-0000-00005B000000}" name="Infrastructure_Level_5"/>
    <tableColumn id="92" xr3:uid="{00000000-0010-0000-0000-00005C000000}" name="Infrastructure_Level_6"/>
    <tableColumn id="93" xr3:uid="{00000000-0010-0000-0000-00005D000000}" name="Infrastructure_Lowest_Level"/>
    <tableColumn id="94" xr3:uid="{00000000-0010-0000-0000-00005E000000}" name="Infrastructure_Lowest_Level_Code"/>
    <tableColumn id="95" xr3:uid="{00000000-0010-0000-0000-00005F000000}" name="ICT"/>
    <tableColumn id="96" xr3:uid="{00000000-0010-0000-0000-000060000000}" name="ICT_Resp"/>
    <tableColumn id="97" xr3:uid="{00000000-0010-0000-0000-000061000000}" name="ICT_Item"/>
    <tableColumn id="98" xr3:uid="{00000000-0010-0000-0000-000062000000}" name="ECON_CLASS_LEVEL_2"/>
    <tableColumn id="99" xr3:uid="{00000000-0010-0000-0000-000063000000}" name="ECON_CLASS_LEVEL_3"/>
    <tableColumn id="100" xr3:uid="{00000000-0010-0000-0000-000064000000}" name="INCONSISTENT_ECON_CLASS"/>
    <tableColumn id="101" xr3:uid="{00000000-0010-0000-0000-000065000000}" name="Func_Class_Level_1"/>
    <tableColumn id="102" xr3:uid="{00000000-0010-0000-0000-000066000000}" name="Func_Class_Level_2"/>
    <tableColumn id="103" xr3:uid="{00000000-0010-0000-0000-000067000000}" name="Func_Class_Lowest_Level"/>
    <tableColumn id="104" xr3:uid="{00000000-0010-0000-0000-000068000000}" name="I3"/>
    <tableColumn id="105" xr3:uid="{00000000-0010-0000-0000-000069000000}" name="I4"/>
    <tableColumn id="106" xr3:uid="{00000000-0010-0000-0000-00006A000000}" name="I5"/>
    <tableColumn id="107" xr3:uid="{00000000-0010-0000-0000-00006B000000}" name="I6"/>
    <tableColumn id="108" xr3:uid="{00000000-0010-0000-0000-00006C000000}" name="A1"/>
    <tableColumn id="109" xr3:uid="{00000000-0010-0000-0000-00006D000000}" name="A2"/>
    <tableColumn id="110" xr3:uid="{00000000-0010-0000-0000-00006E000000}" name="A3"/>
    <tableColumn id="111" xr3:uid="{00000000-0010-0000-0000-00006F000000}" name="INF1"/>
    <tableColumn id="112" xr3:uid="{00000000-0010-0000-0000-000070000000}" name="INF2"/>
    <tableColumn id="113" xr3:uid="{00000000-0010-0000-0000-000071000000}" name="INF3"/>
    <tableColumn id="114" xr3:uid="{00000000-0010-0000-0000-000072000000}" name="INF4"/>
    <tableColumn id="115" xr3:uid="{00000000-0010-0000-0000-000073000000}" name="INF5"/>
    <tableColumn id="116" xr3:uid="{00000000-0010-0000-0000-000074000000}" name="P2"/>
    <tableColumn id="117" xr3:uid="{00000000-0010-0000-0000-000075000000}" name="P3"/>
    <tableColumn id="118" xr3:uid="{00000000-0010-0000-0000-000076000000}" name="P4"/>
    <tableColumn id="119" xr3:uid="{00000000-0010-0000-0000-000077000000}" name="P5"/>
    <tableColumn id="120" xr3:uid="{00000000-0010-0000-0000-000078000000}" name="Entity"/>
    <tableColumn id="121" xr3:uid="{00000000-0010-0000-0000-000079000000}" name="GFS1"/>
    <tableColumn id="122" xr3:uid="{00000000-0010-0000-0000-00007A000000}" name="GFS2"/>
    <tableColumn id="123" xr3:uid="{00000000-0010-0000-0000-00007B000000}" name="GFS3"/>
    <tableColumn id="124" xr3:uid="{00000000-0010-0000-0000-00007C000000}" name="GFS4"/>
    <tableColumn id="125" xr3:uid="{00000000-0010-0000-0000-00007D000000}" name="GFS5"/>
    <tableColumn id="126" xr3:uid="{00000000-0010-0000-0000-00007E000000}" name="GFS6"/>
    <tableColumn id="127" xr3:uid="{00000000-0010-0000-0000-00007F000000}" name="Programme_Level_5_Code"/>
    <tableColumn id="128" xr3:uid="{00000000-0010-0000-0000-000080000000}" name="Sub_Programme_Level_6_Cod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5:J21"/>
  <sheetViews>
    <sheetView tabSelected="1" topLeftCell="A13" workbookViewId="0">
      <selection activeCell="I16" sqref="I16"/>
    </sheetView>
  </sheetViews>
  <sheetFormatPr defaultRowHeight="12.75" x14ac:dyDescent="0.2"/>
  <cols>
    <col min="1" max="1" width="20.42578125" customWidth="1"/>
    <col min="2" max="2" width="26.28515625" customWidth="1"/>
    <col min="3" max="3" width="32.5703125" customWidth="1"/>
    <col min="4" max="4" width="34.5703125" customWidth="1"/>
    <col min="5" max="5" width="22.140625" customWidth="1"/>
    <col min="6" max="6" width="16.85546875" customWidth="1"/>
    <col min="7" max="7" width="16.28515625" customWidth="1"/>
    <col min="9" max="9" width="16" customWidth="1"/>
  </cols>
  <sheetData>
    <row r="5" spans="1:10" x14ac:dyDescent="0.2">
      <c r="A5" s="171" t="s">
        <v>563</v>
      </c>
      <c r="B5" s="185" t="s">
        <v>564</v>
      </c>
      <c r="C5" s="186"/>
      <c r="D5" s="186"/>
      <c r="E5" s="186"/>
      <c r="F5" s="186"/>
      <c r="G5" s="186"/>
      <c r="H5" s="120"/>
    </row>
    <row r="6" spans="1:10" ht="30.75" customHeight="1" x14ac:dyDescent="0.2">
      <c r="A6" s="170" t="s">
        <v>565</v>
      </c>
      <c r="B6" s="187" t="s">
        <v>566</v>
      </c>
      <c r="C6" s="188"/>
      <c r="D6" s="188"/>
      <c r="E6" s="188"/>
      <c r="F6" s="188"/>
      <c r="G6" s="188"/>
      <c r="H6" s="120"/>
    </row>
    <row r="7" spans="1:10" ht="30.75" customHeight="1" x14ac:dyDescent="0.2">
      <c r="A7" s="121" t="s">
        <v>565</v>
      </c>
      <c r="B7" s="189" t="s">
        <v>567</v>
      </c>
      <c r="C7" s="190"/>
      <c r="D7" s="190"/>
      <c r="E7" s="190"/>
      <c r="F7" s="190"/>
      <c r="G7" s="190"/>
      <c r="H7" s="120"/>
    </row>
    <row r="8" spans="1:10" ht="30.75" customHeight="1" x14ac:dyDescent="0.2">
      <c r="A8" s="121" t="s">
        <v>565</v>
      </c>
      <c r="B8" s="189" t="s">
        <v>568</v>
      </c>
      <c r="C8" s="190"/>
      <c r="D8" s="190"/>
      <c r="E8" s="190"/>
      <c r="F8" s="190"/>
      <c r="G8" s="190"/>
      <c r="H8" s="120"/>
    </row>
    <row r="9" spans="1:10" ht="23.25" customHeight="1" x14ac:dyDescent="0.2">
      <c r="A9" s="122" t="s">
        <v>565</v>
      </c>
      <c r="B9" s="191" t="s">
        <v>569</v>
      </c>
      <c r="C9" s="192"/>
      <c r="D9" s="192"/>
      <c r="E9" s="192"/>
      <c r="F9" s="192"/>
      <c r="G9" s="192"/>
      <c r="H9" s="120"/>
    </row>
    <row r="10" spans="1:10" ht="23.25" customHeight="1" x14ac:dyDescent="0.2">
      <c r="A10" s="123"/>
      <c r="B10" s="193" t="s">
        <v>570</v>
      </c>
      <c r="C10" s="194"/>
      <c r="D10" s="194"/>
      <c r="E10" s="194"/>
      <c r="F10" s="194"/>
      <c r="G10" s="194"/>
      <c r="H10" s="120"/>
    </row>
    <row r="11" spans="1:10" x14ac:dyDescent="0.2">
      <c r="A11" s="124" t="s">
        <v>565</v>
      </c>
      <c r="B11" s="183" t="s">
        <v>571</v>
      </c>
      <c r="C11" s="184"/>
      <c r="D11" s="184"/>
      <c r="E11" s="184"/>
      <c r="F11" s="184"/>
      <c r="G11" s="184"/>
      <c r="H11" s="120"/>
    </row>
    <row r="12" spans="1:10" ht="78.75" x14ac:dyDescent="0.2">
      <c r="A12" s="124" t="s">
        <v>572</v>
      </c>
      <c r="B12" s="125" t="s">
        <v>584</v>
      </c>
      <c r="C12" s="126" t="s">
        <v>573</v>
      </c>
      <c r="D12" s="127" t="s">
        <v>574</v>
      </c>
      <c r="E12" s="128" t="s">
        <v>575</v>
      </c>
      <c r="F12" s="129" t="s">
        <v>576</v>
      </c>
      <c r="G12" s="130" t="s">
        <v>577</v>
      </c>
      <c r="H12" s="131"/>
      <c r="I12" s="131"/>
      <c r="J12" s="131"/>
    </row>
    <row r="13" spans="1:10" ht="89.25" customHeight="1" x14ac:dyDescent="0.2">
      <c r="A13" s="132" t="s">
        <v>578</v>
      </c>
      <c r="B13" s="133" t="s">
        <v>635</v>
      </c>
      <c r="C13" s="134" t="s">
        <v>579</v>
      </c>
      <c r="D13" s="135" t="s">
        <v>580</v>
      </c>
      <c r="E13" s="136" t="s">
        <v>581</v>
      </c>
      <c r="F13" s="134" t="s">
        <v>582</v>
      </c>
      <c r="G13" s="137" t="s">
        <v>583</v>
      </c>
      <c r="H13" s="131"/>
      <c r="I13" s="138"/>
      <c r="J13" s="131"/>
    </row>
    <row r="14" spans="1:10" ht="56.25" x14ac:dyDescent="0.2">
      <c r="A14" s="140" t="s">
        <v>585</v>
      </c>
      <c r="B14" s="139" t="s">
        <v>586</v>
      </c>
      <c r="C14" s="141" t="s">
        <v>587</v>
      </c>
      <c r="D14" s="142" t="s">
        <v>588</v>
      </c>
      <c r="E14" s="143" t="s">
        <v>589</v>
      </c>
      <c r="F14" s="141" t="s">
        <v>590</v>
      </c>
      <c r="G14" s="144" t="s">
        <v>591</v>
      </c>
      <c r="H14" s="131"/>
      <c r="I14" s="138"/>
      <c r="J14" s="138"/>
    </row>
    <row r="15" spans="1:10" ht="33.75" x14ac:dyDescent="0.2">
      <c r="A15" s="140" t="s">
        <v>592</v>
      </c>
      <c r="B15" s="139" t="s">
        <v>593</v>
      </c>
      <c r="C15" s="142" t="s">
        <v>594</v>
      </c>
      <c r="D15" s="145" t="s">
        <v>595</v>
      </c>
      <c r="E15" s="143" t="s">
        <v>596</v>
      </c>
      <c r="F15" s="141" t="s">
        <v>597</v>
      </c>
      <c r="G15" s="144" t="s">
        <v>598</v>
      </c>
      <c r="H15" s="138"/>
      <c r="I15" s="138"/>
      <c r="J15" s="138"/>
    </row>
    <row r="16" spans="1:10" ht="56.25" x14ac:dyDescent="0.2">
      <c r="A16" s="140" t="s">
        <v>599</v>
      </c>
      <c r="B16" s="139" t="s">
        <v>600</v>
      </c>
      <c r="C16" s="146" t="s">
        <v>601</v>
      </c>
      <c r="D16" s="145" t="s">
        <v>602</v>
      </c>
      <c r="E16" s="145" t="s">
        <v>603</v>
      </c>
      <c r="F16" s="141" t="s">
        <v>604</v>
      </c>
      <c r="G16" s="147"/>
      <c r="H16" s="148"/>
      <c r="I16" s="138"/>
      <c r="J16" s="138"/>
    </row>
    <row r="17" spans="1:10" ht="45" x14ac:dyDescent="0.2">
      <c r="A17" s="149" t="s">
        <v>605</v>
      </c>
      <c r="B17" s="150" t="s">
        <v>606</v>
      </c>
      <c r="C17" s="150" t="s">
        <v>607</v>
      </c>
      <c r="D17" s="151" t="s">
        <v>608</v>
      </c>
      <c r="E17" s="152" t="s">
        <v>609</v>
      </c>
      <c r="F17" s="141" t="s">
        <v>610</v>
      </c>
      <c r="G17" s="153" t="s">
        <v>611</v>
      </c>
      <c r="H17" s="148"/>
      <c r="I17" s="138"/>
      <c r="J17" s="138"/>
    </row>
    <row r="18" spans="1:10" ht="67.5" x14ac:dyDescent="0.2">
      <c r="A18" s="122" t="s">
        <v>605</v>
      </c>
      <c r="B18" s="154" t="s">
        <v>612</v>
      </c>
      <c r="C18" s="155" t="s">
        <v>613</v>
      </c>
      <c r="D18" s="155" t="s">
        <v>614</v>
      </c>
      <c r="E18" s="155" t="s">
        <v>615</v>
      </c>
      <c r="F18" s="155"/>
      <c r="G18" s="156" t="s">
        <v>616</v>
      </c>
      <c r="H18" s="148"/>
      <c r="I18" s="131"/>
      <c r="J18" s="138"/>
    </row>
    <row r="19" spans="1:10" ht="63.75" customHeight="1" x14ac:dyDescent="0.2">
      <c r="A19" s="157" t="s">
        <v>605</v>
      </c>
      <c r="B19" s="158" t="s">
        <v>617</v>
      </c>
      <c r="C19" s="159" t="s">
        <v>618</v>
      </c>
      <c r="D19" s="159" t="s">
        <v>619</v>
      </c>
      <c r="E19" s="159" t="s">
        <v>620</v>
      </c>
      <c r="F19" s="159"/>
      <c r="G19" s="160" t="s">
        <v>621</v>
      </c>
      <c r="H19" s="148"/>
      <c r="I19" s="161"/>
      <c r="J19" s="138"/>
    </row>
    <row r="20" spans="1:10" ht="90.75" thickBot="1" x14ac:dyDescent="0.25">
      <c r="A20" s="162" t="s">
        <v>605</v>
      </c>
      <c r="B20" s="163" t="s">
        <v>622</v>
      </c>
      <c r="C20" s="164" t="s">
        <v>623</v>
      </c>
      <c r="D20" s="164" t="s">
        <v>624</v>
      </c>
      <c r="E20" s="164" t="s">
        <v>625</v>
      </c>
      <c r="F20" s="164" t="s">
        <v>626</v>
      </c>
      <c r="G20" s="165" t="s">
        <v>627</v>
      </c>
      <c r="H20" s="148"/>
      <c r="I20" s="138"/>
      <c r="J20" s="138"/>
    </row>
    <row r="21" spans="1:10" ht="22.5" customHeight="1" thickBot="1" x14ac:dyDescent="0.25">
      <c r="A21" s="166" t="s">
        <v>628</v>
      </c>
      <c r="B21" s="166" t="s">
        <v>629</v>
      </c>
      <c r="C21" s="167" t="s">
        <v>630</v>
      </c>
      <c r="D21" s="167" t="s">
        <v>631</v>
      </c>
      <c r="E21" s="168" t="s">
        <v>632</v>
      </c>
      <c r="F21" s="167" t="s">
        <v>633</v>
      </c>
      <c r="G21" s="169" t="s">
        <v>634</v>
      </c>
      <c r="H21" s="148"/>
      <c r="I21" s="138"/>
      <c r="J21" s="138"/>
    </row>
  </sheetData>
  <mergeCells count="7">
    <mergeCell ref="B11:G11"/>
    <mergeCell ref="B5:G5"/>
    <mergeCell ref="B6:G6"/>
    <mergeCell ref="B7:G7"/>
    <mergeCell ref="B8:G8"/>
    <mergeCell ref="B9:G9"/>
    <mergeCell ref="B10:G10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DX5"/>
  <sheetViews>
    <sheetView topLeftCell="Q1" workbookViewId="0">
      <selection activeCell="T20" sqref="T20"/>
    </sheetView>
  </sheetViews>
  <sheetFormatPr defaultRowHeight="12.75" x14ac:dyDescent="0.2"/>
  <cols>
    <col min="1" max="1" width="20.85546875" customWidth="1"/>
    <col min="2" max="2" width="13.7109375" customWidth="1"/>
    <col min="3" max="11" width="23.7109375" customWidth="1"/>
    <col min="12" max="12" width="29.140625" customWidth="1"/>
    <col min="13" max="13" width="34.85546875" customWidth="1"/>
    <col min="14" max="14" width="13.28515625" customWidth="1"/>
    <col min="15" max="15" width="16.7109375" customWidth="1"/>
    <col min="16" max="16" width="17.85546875" customWidth="1"/>
    <col min="17" max="17" width="20.7109375" customWidth="1"/>
    <col min="18" max="18" width="11.42578125" customWidth="1"/>
    <col min="19" max="19" width="12.85546875" customWidth="1"/>
    <col min="20" max="20" width="12" customWidth="1"/>
    <col min="21" max="21" width="17.28515625" customWidth="1"/>
    <col min="22" max="22" width="14.7109375" customWidth="1"/>
    <col min="23" max="23" width="19.7109375" customWidth="1"/>
    <col min="24" max="24" width="19.140625" customWidth="1"/>
    <col min="25" max="25" width="12.42578125" customWidth="1"/>
    <col min="26" max="26" width="11.85546875" customWidth="1"/>
    <col min="27" max="27" width="12.5703125" customWidth="1"/>
    <col min="28" max="28" width="11.85546875" customWidth="1"/>
    <col min="29" max="29" width="14.28515625" customWidth="1"/>
    <col min="30" max="30" width="18.140625" customWidth="1"/>
    <col min="31" max="31" width="15.28515625" customWidth="1"/>
    <col min="32" max="33" width="17.42578125" customWidth="1"/>
    <col min="34" max="34" width="15.42578125" customWidth="1"/>
    <col min="35" max="35" width="16.28515625" customWidth="1"/>
    <col min="36" max="36" width="13.7109375" customWidth="1"/>
    <col min="37" max="42" width="22.140625" customWidth="1"/>
    <col min="43" max="43" width="27.5703125" customWidth="1"/>
    <col min="44" max="44" width="33.28515625" customWidth="1"/>
    <col min="45" max="50" width="15.7109375" customWidth="1"/>
    <col min="51" max="51" width="21.140625" customWidth="1"/>
    <col min="52" max="52" width="26.85546875" customWidth="1"/>
    <col min="53" max="53" width="21.85546875" customWidth="1"/>
    <col min="54" max="54" width="26.42578125" customWidth="1"/>
    <col min="55" max="57" width="19.7109375" customWidth="1"/>
    <col min="58" max="60" width="20.7109375" customWidth="1"/>
    <col min="61" max="61" width="25.140625" customWidth="1"/>
    <col min="62" max="62" width="30.85546875" customWidth="1"/>
    <col min="63" max="68" width="16.7109375" customWidth="1"/>
    <col min="69" max="69" width="22.140625" customWidth="1"/>
    <col min="70" max="70" width="27.85546875" customWidth="1"/>
    <col min="71" max="76" width="17.5703125" customWidth="1"/>
    <col min="77" max="77" width="23" customWidth="1"/>
    <col min="78" max="78" width="28.7109375" customWidth="1"/>
    <col min="79" max="84" width="15.140625" customWidth="1"/>
    <col min="85" max="85" width="20.5703125" customWidth="1"/>
    <col min="86" max="86" width="26.28515625" customWidth="1"/>
    <col min="87" max="92" width="23.140625" customWidth="1"/>
    <col min="93" max="93" width="28.5703125" customWidth="1"/>
    <col min="94" max="94" width="34.28515625" customWidth="1"/>
    <col min="96" max="96" width="11.5703125" customWidth="1"/>
    <col min="97" max="97" width="11.140625" customWidth="1"/>
    <col min="98" max="99" width="24.42578125" customWidth="1"/>
    <col min="100" max="100" width="30.28515625" customWidth="1"/>
    <col min="101" max="102" width="21.28515625" customWidth="1"/>
    <col min="103" max="103" width="26.7109375" customWidth="1"/>
    <col min="127" max="127" width="27.5703125" customWidth="1"/>
    <col min="128" max="128" width="32.140625" customWidth="1"/>
  </cols>
  <sheetData>
    <row r="1" spans="1:12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497</v>
      </c>
      <c r="H1" t="s">
        <v>498</v>
      </c>
      <c r="I1" t="s">
        <v>499</v>
      </c>
      <c r="J1" t="s">
        <v>500</v>
      </c>
      <c r="K1" t="s">
        <v>501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  <c r="Y1" t="s">
        <v>502</v>
      </c>
      <c r="Z1" t="s">
        <v>503</v>
      </c>
      <c r="AA1" t="s">
        <v>504</v>
      </c>
      <c r="AB1" t="s">
        <v>505</v>
      </c>
      <c r="AC1" t="s">
        <v>506</v>
      </c>
      <c r="AD1" t="s">
        <v>507</v>
      </c>
      <c r="AE1" t="s">
        <v>508</v>
      </c>
      <c r="AF1" t="s">
        <v>509</v>
      </c>
      <c r="AG1" t="s">
        <v>510</v>
      </c>
      <c r="AH1" t="s">
        <v>511</v>
      </c>
      <c r="AI1" t="s">
        <v>512</v>
      </c>
      <c r="AJ1" t="s">
        <v>513</v>
      </c>
      <c r="AK1" t="s">
        <v>514</v>
      </c>
      <c r="AL1" t="s">
        <v>515</v>
      </c>
      <c r="AM1" t="s">
        <v>516</v>
      </c>
      <c r="AN1" t="s">
        <v>19</v>
      </c>
      <c r="AO1" t="s">
        <v>20</v>
      </c>
      <c r="AP1" t="s">
        <v>21</v>
      </c>
      <c r="AQ1" t="s">
        <v>22</v>
      </c>
      <c r="AR1" t="s">
        <v>23</v>
      </c>
      <c r="AS1" t="s">
        <v>24</v>
      </c>
      <c r="AT1" t="s">
        <v>25</v>
      </c>
      <c r="AU1" t="s">
        <v>26</v>
      </c>
      <c r="AV1" t="s">
        <v>27</v>
      </c>
      <c r="AW1" t="s">
        <v>517</v>
      </c>
      <c r="AX1" t="s">
        <v>518</v>
      </c>
      <c r="AY1" t="s">
        <v>28</v>
      </c>
      <c r="AZ1" t="s">
        <v>29</v>
      </c>
      <c r="BA1" t="s">
        <v>30</v>
      </c>
      <c r="BB1" t="s">
        <v>31</v>
      </c>
      <c r="BC1" t="s">
        <v>32</v>
      </c>
      <c r="BD1" t="s">
        <v>519</v>
      </c>
      <c r="BE1" t="s">
        <v>520</v>
      </c>
      <c r="BF1" t="s">
        <v>521</v>
      </c>
      <c r="BG1" t="s">
        <v>522</v>
      </c>
      <c r="BH1" t="s">
        <v>523</v>
      </c>
      <c r="BI1" t="s">
        <v>33</v>
      </c>
      <c r="BJ1" t="s">
        <v>34</v>
      </c>
      <c r="BK1" t="s">
        <v>35</v>
      </c>
      <c r="BL1" t="s">
        <v>36</v>
      </c>
      <c r="BM1" t="s">
        <v>37</v>
      </c>
      <c r="BN1" t="s">
        <v>524</v>
      </c>
      <c r="BO1" t="s">
        <v>525</v>
      </c>
      <c r="BP1" t="s">
        <v>526</v>
      </c>
      <c r="BQ1" t="s">
        <v>38</v>
      </c>
      <c r="BR1" t="s">
        <v>39</v>
      </c>
      <c r="BS1" t="s">
        <v>40</v>
      </c>
      <c r="BT1" t="s">
        <v>41</v>
      </c>
      <c r="BU1" t="s">
        <v>527</v>
      </c>
      <c r="BV1" t="s">
        <v>528</v>
      </c>
      <c r="BW1" t="s">
        <v>529</v>
      </c>
      <c r="BX1" t="s">
        <v>530</v>
      </c>
      <c r="BY1" t="s">
        <v>42</v>
      </c>
      <c r="BZ1" t="s">
        <v>43</v>
      </c>
      <c r="CA1" t="s">
        <v>44</v>
      </c>
      <c r="CB1" t="s">
        <v>45</v>
      </c>
      <c r="CC1" t="s">
        <v>46</v>
      </c>
      <c r="CD1" t="s">
        <v>47</v>
      </c>
      <c r="CE1" t="s">
        <v>48</v>
      </c>
      <c r="CF1" t="s">
        <v>49</v>
      </c>
      <c r="CG1" t="s">
        <v>50</v>
      </c>
      <c r="CH1" t="s">
        <v>51</v>
      </c>
      <c r="CI1" t="s">
        <v>52</v>
      </c>
      <c r="CJ1" t="s">
        <v>53</v>
      </c>
      <c r="CK1" t="s">
        <v>54</v>
      </c>
      <c r="CL1" t="s">
        <v>55</v>
      </c>
      <c r="CM1" t="s">
        <v>56</v>
      </c>
      <c r="CN1" t="s">
        <v>57</v>
      </c>
      <c r="CO1" t="s">
        <v>58</v>
      </c>
      <c r="CP1" t="s">
        <v>59</v>
      </c>
      <c r="CQ1" t="s">
        <v>531</v>
      </c>
      <c r="CR1" t="s">
        <v>532</v>
      </c>
      <c r="CS1" t="s">
        <v>533</v>
      </c>
      <c r="CT1" t="s">
        <v>60</v>
      </c>
      <c r="CU1" t="s">
        <v>61</v>
      </c>
      <c r="CV1" t="s">
        <v>62</v>
      </c>
      <c r="CW1" t="s">
        <v>63</v>
      </c>
      <c r="CX1" t="s">
        <v>64</v>
      </c>
      <c r="CY1" t="s">
        <v>65</v>
      </c>
      <c r="CZ1" t="s">
        <v>66</v>
      </c>
      <c r="DA1" t="s">
        <v>67</v>
      </c>
      <c r="DB1" t="s">
        <v>68</v>
      </c>
      <c r="DC1" t="s">
        <v>69</v>
      </c>
      <c r="DD1" t="s">
        <v>70</v>
      </c>
      <c r="DE1" t="s">
        <v>71</v>
      </c>
      <c r="DF1" t="s">
        <v>72</v>
      </c>
      <c r="DG1" t="s">
        <v>73</v>
      </c>
      <c r="DH1" t="s">
        <v>74</v>
      </c>
      <c r="DI1" t="s">
        <v>75</v>
      </c>
      <c r="DJ1" t="s">
        <v>76</v>
      </c>
      <c r="DK1" t="s">
        <v>77</v>
      </c>
      <c r="DL1" t="s">
        <v>78</v>
      </c>
      <c r="DM1" t="s">
        <v>79</v>
      </c>
      <c r="DN1" t="s">
        <v>80</v>
      </c>
      <c r="DO1" t="s">
        <v>81</v>
      </c>
      <c r="DP1" t="s">
        <v>82</v>
      </c>
      <c r="DQ1" t="s">
        <v>83</v>
      </c>
      <c r="DR1" t="s">
        <v>84</v>
      </c>
      <c r="DS1" t="s">
        <v>85</v>
      </c>
      <c r="DT1" t="s">
        <v>86</v>
      </c>
      <c r="DU1" t="s">
        <v>87</v>
      </c>
      <c r="DV1" t="s">
        <v>88</v>
      </c>
      <c r="DW1" t="s">
        <v>89</v>
      </c>
      <c r="DX1" t="s">
        <v>90</v>
      </c>
    </row>
    <row r="2" spans="1:128" x14ac:dyDescent="0.2">
      <c r="A2" t="s">
        <v>269</v>
      </c>
      <c r="B2" t="s">
        <v>495</v>
      </c>
      <c r="C2" t="s">
        <v>93</v>
      </c>
      <c r="D2" t="s">
        <v>534</v>
      </c>
      <c r="E2" t="s">
        <v>535</v>
      </c>
      <c r="F2" t="s">
        <v>536</v>
      </c>
      <c r="G2" t="s">
        <v>537</v>
      </c>
      <c r="H2" t="s">
        <v>538</v>
      </c>
      <c r="L2" t="s">
        <v>538</v>
      </c>
      <c r="M2">
        <v>32958351</v>
      </c>
      <c r="N2" t="s">
        <v>128</v>
      </c>
      <c r="O2" t="s">
        <v>99</v>
      </c>
      <c r="P2">
        <v>68250</v>
      </c>
      <c r="Q2">
        <v>0</v>
      </c>
      <c r="R2">
        <v>500000</v>
      </c>
      <c r="S2">
        <v>-567333</v>
      </c>
      <c r="T2">
        <v>0</v>
      </c>
      <c r="U2">
        <v>917</v>
      </c>
      <c r="V2">
        <v>0</v>
      </c>
      <c r="W2">
        <v>916.58</v>
      </c>
      <c r="X2">
        <v>0.42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916.58</v>
      </c>
      <c r="AF2">
        <v>0</v>
      </c>
      <c r="AG2">
        <v>0</v>
      </c>
      <c r="AH2">
        <v>0</v>
      </c>
      <c r="AI2">
        <v>0</v>
      </c>
      <c r="AJ2">
        <v>0</v>
      </c>
      <c r="AK2" t="s">
        <v>539</v>
      </c>
      <c r="AL2" t="s">
        <v>540</v>
      </c>
      <c r="AM2" t="s">
        <v>541</v>
      </c>
      <c r="AN2" t="s">
        <v>542</v>
      </c>
      <c r="AQ2" t="s">
        <v>542</v>
      </c>
      <c r="AR2">
        <v>19351</v>
      </c>
      <c r="AS2" t="s">
        <v>101</v>
      </c>
      <c r="AT2" t="s">
        <v>102</v>
      </c>
      <c r="AU2" t="s">
        <v>103</v>
      </c>
      <c r="AV2" t="s">
        <v>104</v>
      </c>
      <c r="AY2" t="s">
        <v>104</v>
      </c>
      <c r="AZ2">
        <v>341351</v>
      </c>
      <c r="BA2" t="s">
        <v>105</v>
      </c>
      <c r="BB2" t="s">
        <v>300</v>
      </c>
      <c r="BC2" t="s">
        <v>543</v>
      </c>
      <c r="BI2" t="s">
        <v>543</v>
      </c>
      <c r="BJ2">
        <v>30023351</v>
      </c>
      <c r="BK2" t="s">
        <v>129</v>
      </c>
      <c r="BL2" t="s">
        <v>130</v>
      </c>
      <c r="BM2" t="s">
        <v>131</v>
      </c>
      <c r="BN2" t="s">
        <v>135</v>
      </c>
      <c r="BO2" t="s">
        <v>132</v>
      </c>
      <c r="BP2" t="s">
        <v>544</v>
      </c>
      <c r="BQ2" t="s">
        <v>544</v>
      </c>
      <c r="BR2">
        <v>30019351</v>
      </c>
      <c r="BS2" t="s">
        <v>109</v>
      </c>
      <c r="BT2" t="s">
        <v>109</v>
      </c>
      <c r="BY2" t="s">
        <v>109</v>
      </c>
      <c r="BZ2">
        <v>4351</v>
      </c>
      <c r="CA2" t="s">
        <v>110</v>
      </c>
      <c r="CB2" t="s">
        <v>133</v>
      </c>
      <c r="CC2" t="s">
        <v>134</v>
      </c>
      <c r="CD2" t="s">
        <v>131</v>
      </c>
      <c r="CE2" t="s">
        <v>135</v>
      </c>
      <c r="CF2" t="s">
        <v>132</v>
      </c>
      <c r="CG2" t="s">
        <v>132</v>
      </c>
      <c r="CH2">
        <v>3238351</v>
      </c>
      <c r="CI2" t="s">
        <v>116</v>
      </c>
      <c r="CJ2" t="s">
        <v>117</v>
      </c>
      <c r="CK2" t="s">
        <v>136</v>
      </c>
      <c r="CL2" t="s">
        <v>136</v>
      </c>
      <c r="CM2" t="s">
        <v>137</v>
      </c>
      <c r="CO2" t="s">
        <v>137</v>
      </c>
      <c r="CP2">
        <v>98351</v>
      </c>
      <c r="CQ2" t="s">
        <v>124</v>
      </c>
      <c r="CR2" t="s">
        <v>124</v>
      </c>
      <c r="CS2" t="s">
        <v>124</v>
      </c>
      <c r="CT2" t="s">
        <v>138</v>
      </c>
      <c r="CU2" t="s">
        <v>134</v>
      </c>
      <c r="CV2" t="s">
        <v>134</v>
      </c>
      <c r="CW2" t="s">
        <v>121</v>
      </c>
      <c r="CX2" t="s">
        <v>122</v>
      </c>
      <c r="CY2" t="s">
        <v>123</v>
      </c>
      <c r="CZ2">
        <v>48</v>
      </c>
      <c r="DA2">
        <v>231</v>
      </c>
      <c r="DB2">
        <v>639</v>
      </c>
      <c r="DC2">
        <v>1456</v>
      </c>
      <c r="DD2">
        <v>1</v>
      </c>
      <c r="DE2">
        <v>6</v>
      </c>
      <c r="DF2">
        <v>66</v>
      </c>
      <c r="DG2">
        <v>1</v>
      </c>
      <c r="DH2">
        <v>72</v>
      </c>
      <c r="DI2">
        <v>78</v>
      </c>
      <c r="DJ2">
        <v>79</v>
      </c>
      <c r="DK2">
        <v>98</v>
      </c>
      <c r="DL2">
        <v>4</v>
      </c>
      <c r="DM2">
        <v>0</v>
      </c>
      <c r="DN2">
        <v>0</v>
      </c>
      <c r="DO2">
        <v>0</v>
      </c>
      <c r="DP2" t="s">
        <v>124</v>
      </c>
      <c r="DQ2" t="s">
        <v>139</v>
      </c>
      <c r="DR2" t="s">
        <v>140</v>
      </c>
      <c r="DS2" t="s">
        <v>141</v>
      </c>
      <c r="DT2" t="s">
        <v>142</v>
      </c>
      <c r="DU2" t="s">
        <v>143</v>
      </c>
      <c r="DV2" t="s">
        <v>143</v>
      </c>
      <c r="DW2">
        <v>4857351</v>
      </c>
      <c r="DX2">
        <v>4860351</v>
      </c>
    </row>
    <row r="3" spans="1:128" x14ac:dyDescent="0.2">
      <c r="A3" t="s">
        <v>269</v>
      </c>
      <c r="B3" t="s">
        <v>495</v>
      </c>
      <c r="C3" t="s">
        <v>93</v>
      </c>
      <c r="D3" t="s">
        <v>534</v>
      </c>
      <c r="E3" t="s">
        <v>535</v>
      </c>
      <c r="F3" t="s">
        <v>536</v>
      </c>
      <c r="G3" t="s">
        <v>537</v>
      </c>
      <c r="H3" t="s">
        <v>538</v>
      </c>
      <c r="L3" t="s">
        <v>538</v>
      </c>
      <c r="M3">
        <v>32958351</v>
      </c>
      <c r="N3" t="s">
        <v>128</v>
      </c>
      <c r="O3" t="s">
        <v>99</v>
      </c>
      <c r="P3">
        <v>68250</v>
      </c>
      <c r="Q3">
        <v>0</v>
      </c>
      <c r="R3">
        <v>500000</v>
      </c>
      <c r="S3">
        <v>-530090</v>
      </c>
      <c r="T3">
        <v>0</v>
      </c>
      <c r="U3">
        <v>38160</v>
      </c>
      <c r="V3">
        <v>0</v>
      </c>
      <c r="W3">
        <v>38160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38160</v>
      </c>
      <c r="AF3">
        <v>0</v>
      </c>
      <c r="AG3">
        <v>0</v>
      </c>
      <c r="AH3">
        <v>0</v>
      </c>
      <c r="AI3">
        <v>0</v>
      </c>
      <c r="AJ3">
        <v>0</v>
      </c>
      <c r="AK3" t="s">
        <v>539</v>
      </c>
      <c r="AL3" t="s">
        <v>540</v>
      </c>
      <c r="AM3" t="s">
        <v>541</v>
      </c>
      <c r="AN3" t="s">
        <v>542</v>
      </c>
      <c r="AQ3" t="s">
        <v>542</v>
      </c>
      <c r="AR3">
        <v>19351</v>
      </c>
      <c r="AS3" t="s">
        <v>101</v>
      </c>
      <c r="AT3" t="s">
        <v>102</v>
      </c>
      <c r="AU3" t="s">
        <v>103</v>
      </c>
      <c r="AV3" t="s">
        <v>104</v>
      </c>
      <c r="AY3" t="s">
        <v>104</v>
      </c>
      <c r="AZ3">
        <v>341351</v>
      </c>
      <c r="BA3" t="s">
        <v>105</v>
      </c>
      <c r="BB3" t="s">
        <v>300</v>
      </c>
      <c r="BC3" t="s">
        <v>543</v>
      </c>
      <c r="BI3" t="s">
        <v>543</v>
      </c>
      <c r="BJ3">
        <v>30023351</v>
      </c>
      <c r="BK3" t="s">
        <v>129</v>
      </c>
      <c r="BL3" t="s">
        <v>130</v>
      </c>
      <c r="BM3" t="s">
        <v>131</v>
      </c>
      <c r="BN3" t="s">
        <v>545</v>
      </c>
      <c r="BO3" t="s">
        <v>546</v>
      </c>
      <c r="BP3" t="s">
        <v>547</v>
      </c>
      <c r="BQ3" t="s">
        <v>547</v>
      </c>
      <c r="BR3">
        <v>30013351</v>
      </c>
      <c r="BS3" t="s">
        <v>109</v>
      </c>
      <c r="BT3" t="s">
        <v>109</v>
      </c>
      <c r="BY3" t="s">
        <v>109</v>
      </c>
      <c r="BZ3">
        <v>4351</v>
      </c>
      <c r="CA3" t="s">
        <v>110</v>
      </c>
      <c r="CB3" t="s">
        <v>133</v>
      </c>
      <c r="CC3" t="s">
        <v>134</v>
      </c>
      <c r="CD3" t="s">
        <v>131</v>
      </c>
      <c r="CE3" t="s">
        <v>545</v>
      </c>
      <c r="CF3" t="s">
        <v>546</v>
      </c>
      <c r="CG3" t="s">
        <v>548</v>
      </c>
      <c r="CH3">
        <v>3214351</v>
      </c>
      <c r="CI3" t="s">
        <v>116</v>
      </c>
      <c r="CJ3" t="s">
        <v>117</v>
      </c>
      <c r="CK3" t="s">
        <v>136</v>
      </c>
      <c r="CL3" t="s">
        <v>136</v>
      </c>
      <c r="CM3" t="s">
        <v>137</v>
      </c>
      <c r="CO3" t="s">
        <v>137</v>
      </c>
      <c r="CP3">
        <v>98351</v>
      </c>
      <c r="CQ3" t="s">
        <v>549</v>
      </c>
      <c r="CR3" t="s">
        <v>124</v>
      </c>
      <c r="CS3" t="s">
        <v>549</v>
      </c>
      <c r="CT3" t="s">
        <v>138</v>
      </c>
      <c r="CU3" t="s">
        <v>134</v>
      </c>
      <c r="CV3" t="s">
        <v>134</v>
      </c>
      <c r="CW3" t="s">
        <v>121</v>
      </c>
      <c r="CX3" t="s">
        <v>122</v>
      </c>
      <c r="CY3" t="s">
        <v>123</v>
      </c>
      <c r="CZ3">
        <v>48</v>
      </c>
      <c r="DA3">
        <v>231</v>
      </c>
      <c r="DB3">
        <v>640</v>
      </c>
      <c r="DC3">
        <v>1444</v>
      </c>
      <c r="DD3">
        <v>1</v>
      </c>
      <c r="DE3">
        <v>6</v>
      </c>
      <c r="DF3">
        <v>66</v>
      </c>
      <c r="DG3">
        <v>1</v>
      </c>
      <c r="DH3">
        <v>72</v>
      </c>
      <c r="DI3">
        <v>78</v>
      </c>
      <c r="DJ3">
        <v>79</v>
      </c>
      <c r="DK3">
        <v>98</v>
      </c>
      <c r="DL3">
        <v>4</v>
      </c>
      <c r="DM3">
        <v>0</v>
      </c>
      <c r="DN3">
        <v>0</v>
      </c>
      <c r="DO3">
        <v>0</v>
      </c>
      <c r="DP3" t="s">
        <v>124</v>
      </c>
      <c r="DQ3" t="s">
        <v>139</v>
      </c>
      <c r="DR3" t="s">
        <v>140</v>
      </c>
      <c r="DS3" t="s">
        <v>141</v>
      </c>
      <c r="DT3" t="s">
        <v>142</v>
      </c>
      <c r="DU3" t="s">
        <v>251</v>
      </c>
      <c r="DV3" t="s">
        <v>251</v>
      </c>
      <c r="DW3">
        <v>4857351</v>
      </c>
      <c r="DX3">
        <v>4860351</v>
      </c>
    </row>
    <row r="4" spans="1:128" x14ac:dyDescent="0.2">
      <c r="A4" t="s">
        <v>269</v>
      </c>
      <c r="B4" t="s">
        <v>495</v>
      </c>
      <c r="C4" t="s">
        <v>93</v>
      </c>
      <c r="D4" t="s">
        <v>534</v>
      </c>
      <c r="E4" t="s">
        <v>535</v>
      </c>
      <c r="F4" t="s">
        <v>536</v>
      </c>
      <c r="G4" t="s">
        <v>537</v>
      </c>
      <c r="H4" t="s">
        <v>538</v>
      </c>
      <c r="L4" t="s">
        <v>538</v>
      </c>
      <c r="M4">
        <v>32958351</v>
      </c>
      <c r="N4" t="s">
        <v>128</v>
      </c>
      <c r="O4" t="s">
        <v>99</v>
      </c>
      <c r="P4">
        <v>68250</v>
      </c>
      <c r="Q4">
        <v>0</v>
      </c>
      <c r="R4">
        <v>500000</v>
      </c>
      <c r="S4">
        <v>2165673</v>
      </c>
      <c r="T4">
        <v>0</v>
      </c>
      <c r="U4">
        <v>2733923</v>
      </c>
      <c r="V4">
        <v>0</v>
      </c>
      <c r="W4">
        <v>2733923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198858</v>
      </c>
      <c r="AE4">
        <v>0</v>
      </c>
      <c r="AF4">
        <v>4975</v>
      </c>
      <c r="AG4">
        <v>0</v>
      </c>
      <c r="AH4">
        <v>22000</v>
      </c>
      <c r="AI4">
        <v>2508090</v>
      </c>
      <c r="AJ4">
        <v>0</v>
      </c>
      <c r="AK4" t="s">
        <v>539</v>
      </c>
      <c r="AL4" t="s">
        <v>540</v>
      </c>
      <c r="AM4" t="s">
        <v>541</v>
      </c>
      <c r="AN4" t="s">
        <v>542</v>
      </c>
      <c r="AQ4" t="s">
        <v>542</v>
      </c>
      <c r="AR4">
        <v>19351</v>
      </c>
      <c r="AS4" t="s">
        <v>101</v>
      </c>
      <c r="AT4" t="s">
        <v>102</v>
      </c>
      <c r="AU4" t="s">
        <v>103</v>
      </c>
      <c r="AV4" t="s">
        <v>104</v>
      </c>
      <c r="AY4" t="s">
        <v>104</v>
      </c>
      <c r="AZ4">
        <v>341351</v>
      </c>
      <c r="BA4" t="s">
        <v>105</v>
      </c>
      <c r="BB4" t="s">
        <v>300</v>
      </c>
      <c r="BC4" t="s">
        <v>543</v>
      </c>
      <c r="BI4" t="s">
        <v>543</v>
      </c>
      <c r="BJ4">
        <v>30023351</v>
      </c>
      <c r="BK4" t="s">
        <v>129</v>
      </c>
      <c r="BL4" t="s">
        <v>130</v>
      </c>
      <c r="BM4" t="s">
        <v>131</v>
      </c>
      <c r="BN4" t="s">
        <v>545</v>
      </c>
      <c r="BO4" t="s">
        <v>550</v>
      </c>
      <c r="BP4" t="s">
        <v>551</v>
      </c>
      <c r="BQ4" t="s">
        <v>551</v>
      </c>
      <c r="BR4">
        <v>30014351</v>
      </c>
      <c r="BS4" t="s">
        <v>109</v>
      </c>
      <c r="BT4" t="s">
        <v>109</v>
      </c>
      <c r="BY4" t="s">
        <v>109</v>
      </c>
      <c r="BZ4">
        <v>4351</v>
      </c>
      <c r="CA4" t="s">
        <v>110</v>
      </c>
      <c r="CB4" t="s">
        <v>133</v>
      </c>
      <c r="CC4" t="s">
        <v>134</v>
      </c>
      <c r="CD4" t="s">
        <v>131</v>
      </c>
      <c r="CE4" t="s">
        <v>545</v>
      </c>
      <c r="CF4" t="s">
        <v>550</v>
      </c>
      <c r="CG4" t="s">
        <v>552</v>
      </c>
      <c r="CH4">
        <v>3216351</v>
      </c>
      <c r="CI4" t="s">
        <v>116</v>
      </c>
      <c r="CJ4" t="s">
        <v>117</v>
      </c>
      <c r="CK4" t="s">
        <v>136</v>
      </c>
      <c r="CL4" t="s">
        <v>136</v>
      </c>
      <c r="CM4" t="s">
        <v>137</v>
      </c>
      <c r="CO4" t="s">
        <v>137</v>
      </c>
      <c r="CP4">
        <v>98351</v>
      </c>
      <c r="CQ4" t="s">
        <v>549</v>
      </c>
      <c r="CR4" t="s">
        <v>124</v>
      </c>
      <c r="CS4" t="s">
        <v>549</v>
      </c>
      <c r="CT4" t="s">
        <v>138</v>
      </c>
      <c r="CU4" t="s">
        <v>134</v>
      </c>
      <c r="CV4" t="s">
        <v>134</v>
      </c>
      <c r="CW4" t="s">
        <v>121</v>
      </c>
      <c r="CX4" t="s">
        <v>122</v>
      </c>
      <c r="CY4" t="s">
        <v>123</v>
      </c>
      <c r="CZ4">
        <v>48</v>
      </c>
      <c r="DA4">
        <v>231</v>
      </c>
      <c r="DB4">
        <v>640</v>
      </c>
      <c r="DC4">
        <v>1445</v>
      </c>
      <c r="DD4">
        <v>1</v>
      </c>
      <c r="DE4">
        <v>6</v>
      </c>
      <c r="DF4">
        <v>66</v>
      </c>
      <c r="DG4">
        <v>1</v>
      </c>
      <c r="DH4">
        <v>72</v>
      </c>
      <c r="DI4">
        <v>78</v>
      </c>
      <c r="DJ4">
        <v>79</v>
      </c>
      <c r="DK4">
        <v>98</v>
      </c>
      <c r="DL4">
        <v>4</v>
      </c>
      <c r="DM4">
        <v>0</v>
      </c>
      <c r="DN4">
        <v>0</v>
      </c>
      <c r="DO4">
        <v>0</v>
      </c>
      <c r="DP4" t="s">
        <v>124</v>
      </c>
      <c r="DQ4" t="s">
        <v>139</v>
      </c>
      <c r="DR4" t="s">
        <v>140</v>
      </c>
      <c r="DS4" t="s">
        <v>141</v>
      </c>
      <c r="DT4" t="s">
        <v>142</v>
      </c>
      <c r="DU4" t="s">
        <v>251</v>
      </c>
      <c r="DV4" t="s">
        <v>251</v>
      </c>
      <c r="DW4">
        <v>4857351</v>
      </c>
      <c r="DX4">
        <v>4860351</v>
      </c>
    </row>
    <row r="5" spans="1:128" x14ac:dyDescent="0.2">
      <c r="A5" t="s">
        <v>269</v>
      </c>
      <c r="B5" t="s">
        <v>495</v>
      </c>
      <c r="C5" t="s">
        <v>93</v>
      </c>
      <c r="D5" t="s">
        <v>534</v>
      </c>
      <c r="E5" t="s">
        <v>535</v>
      </c>
      <c r="F5" t="s">
        <v>536</v>
      </c>
      <c r="G5" t="s">
        <v>537</v>
      </c>
      <c r="H5" t="s">
        <v>538</v>
      </c>
      <c r="L5" t="s">
        <v>538</v>
      </c>
      <c r="M5">
        <v>32958351</v>
      </c>
      <c r="N5" t="s">
        <v>128</v>
      </c>
      <c r="O5" t="s">
        <v>99</v>
      </c>
      <c r="P5">
        <v>68250</v>
      </c>
      <c r="Q5">
        <v>0</v>
      </c>
      <c r="R5">
        <v>1000000</v>
      </c>
      <c r="S5">
        <v>-1068250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68250</v>
      </c>
      <c r="AD5">
        <v>0</v>
      </c>
      <c r="AE5">
        <v>-68250</v>
      </c>
      <c r="AF5">
        <v>0</v>
      </c>
      <c r="AG5">
        <v>0</v>
      </c>
      <c r="AH5">
        <v>0</v>
      </c>
      <c r="AI5">
        <v>0</v>
      </c>
      <c r="AJ5">
        <v>0</v>
      </c>
      <c r="AK5" t="s">
        <v>539</v>
      </c>
      <c r="AL5" t="s">
        <v>540</v>
      </c>
      <c r="AM5" t="s">
        <v>541</v>
      </c>
      <c r="AN5" t="s">
        <v>542</v>
      </c>
      <c r="AQ5" t="s">
        <v>542</v>
      </c>
      <c r="AR5">
        <v>19351</v>
      </c>
      <c r="AS5" t="s">
        <v>101</v>
      </c>
      <c r="AT5" t="s">
        <v>102</v>
      </c>
      <c r="AU5" t="s">
        <v>103</v>
      </c>
      <c r="AV5" t="s">
        <v>104</v>
      </c>
      <c r="AY5" t="s">
        <v>104</v>
      </c>
      <c r="AZ5">
        <v>341351</v>
      </c>
      <c r="BA5" t="s">
        <v>105</v>
      </c>
      <c r="BB5" t="s">
        <v>300</v>
      </c>
      <c r="BC5" t="s">
        <v>543</v>
      </c>
      <c r="BI5" t="s">
        <v>543</v>
      </c>
      <c r="BJ5">
        <v>30023351</v>
      </c>
      <c r="BK5" t="s">
        <v>129</v>
      </c>
      <c r="BL5" t="s">
        <v>130</v>
      </c>
      <c r="BM5" t="s">
        <v>131</v>
      </c>
      <c r="BN5" t="s">
        <v>135</v>
      </c>
      <c r="BO5" t="s">
        <v>144</v>
      </c>
      <c r="BP5" t="s">
        <v>553</v>
      </c>
      <c r="BQ5" t="s">
        <v>553</v>
      </c>
      <c r="BR5">
        <v>30020351</v>
      </c>
      <c r="BS5" t="s">
        <v>109</v>
      </c>
      <c r="BT5" t="s">
        <v>109</v>
      </c>
      <c r="BY5" t="s">
        <v>109</v>
      </c>
      <c r="BZ5">
        <v>4351</v>
      </c>
      <c r="CA5" t="s">
        <v>110</v>
      </c>
      <c r="CB5" t="s">
        <v>133</v>
      </c>
      <c r="CC5" t="s">
        <v>134</v>
      </c>
      <c r="CD5" t="s">
        <v>131</v>
      </c>
      <c r="CE5" t="s">
        <v>135</v>
      </c>
      <c r="CF5" t="s">
        <v>144</v>
      </c>
      <c r="CG5" t="s">
        <v>144</v>
      </c>
      <c r="CH5">
        <v>3240351</v>
      </c>
      <c r="CI5" t="s">
        <v>116</v>
      </c>
      <c r="CJ5" t="s">
        <v>117</v>
      </c>
      <c r="CK5" t="s">
        <v>136</v>
      </c>
      <c r="CL5" t="s">
        <v>136</v>
      </c>
      <c r="CM5" t="s">
        <v>137</v>
      </c>
      <c r="CO5" t="s">
        <v>137</v>
      </c>
      <c r="CP5">
        <v>98351</v>
      </c>
      <c r="CQ5" t="s">
        <v>124</v>
      </c>
      <c r="CR5" t="s">
        <v>124</v>
      </c>
      <c r="CS5" t="s">
        <v>124</v>
      </c>
      <c r="CT5" t="s">
        <v>120</v>
      </c>
      <c r="CU5" t="s">
        <v>120</v>
      </c>
      <c r="CV5" t="s">
        <v>120</v>
      </c>
      <c r="CW5" t="s">
        <v>121</v>
      </c>
      <c r="CX5" t="s">
        <v>122</v>
      </c>
      <c r="CY5" t="s">
        <v>123</v>
      </c>
      <c r="CZ5">
        <v>48</v>
      </c>
      <c r="DA5">
        <v>231</v>
      </c>
      <c r="DB5">
        <v>639</v>
      </c>
      <c r="DC5">
        <v>1457</v>
      </c>
      <c r="DD5">
        <v>1</v>
      </c>
      <c r="DE5">
        <v>6</v>
      </c>
      <c r="DF5">
        <v>66</v>
      </c>
      <c r="DG5">
        <v>1</v>
      </c>
      <c r="DH5">
        <v>72</v>
      </c>
      <c r="DI5">
        <v>78</v>
      </c>
      <c r="DJ5">
        <v>79</v>
      </c>
      <c r="DK5">
        <v>98</v>
      </c>
      <c r="DL5">
        <v>4</v>
      </c>
      <c r="DM5">
        <v>0</v>
      </c>
      <c r="DN5">
        <v>0</v>
      </c>
      <c r="DO5">
        <v>0</v>
      </c>
      <c r="DP5" t="s">
        <v>124</v>
      </c>
      <c r="DQ5" t="s">
        <v>139</v>
      </c>
      <c r="DR5" t="s">
        <v>140</v>
      </c>
      <c r="DS5" t="s">
        <v>141</v>
      </c>
      <c r="DT5" t="s">
        <v>142</v>
      </c>
      <c r="DU5" t="s">
        <v>143</v>
      </c>
      <c r="DV5" t="s">
        <v>143</v>
      </c>
      <c r="DW5">
        <v>4857351</v>
      </c>
      <c r="DX5">
        <v>4860351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3:C15"/>
  <sheetViews>
    <sheetView workbookViewId="0">
      <selection activeCell="C9" sqref="C9"/>
    </sheetView>
  </sheetViews>
  <sheetFormatPr defaultRowHeight="12.75" x14ac:dyDescent="0.2"/>
  <cols>
    <col min="1" max="1" width="41.42578125" customWidth="1"/>
    <col min="2" max="2" width="25" bestFit="1" customWidth="1"/>
    <col min="3" max="3" width="24.42578125" bestFit="1" customWidth="1"/>
    <col min="4" max="6" width="40.7109375" bestFit="1" customWidth="1"/>
  </cols>
  <sheetData>
    <row r="3" spans="1:3" x14ac:dyDescent="0.2">
      <c r="A3" t="s">
        <v>257</v>
      </c>
      <c r="B3" t="s">
        <v>261</v>
      </c>
      <c r="C3" t="s">
        <v>494</v>
      </c>
    </row>
    <row r="4" spans="1:3" x14ac:dyDescent="0.2">
      <c r="A4" s="3" t="s">
        <v>495</v>
      </c>
      <c r="B4" s="7">
        <v>5643116.0800000001</v>
      </c>
      <c r="C4" s="7">
        <v>6446263.9199999999</v>
      </c>
    </row>
    <row r="5" spans="1:3" x14ac:dyDescent="0.2">
      <c r="A5" s="4" t="s">
        <v>128</v>
      </c>
      <c r="B5" s="7">
        <v>2772999.58</v>
      </c>
      <c r="C5" s="7">
        <v>0.42</v>
      </c>
    </row>
    <row r="6" spans="1:3" x14ac:dyDescent="0.2">
      <c r="A6" s="105" t="s">
        <v>110</v>
      </c>
      <c r="B6" s="7">
        <v>2772999.58</v>
      </c>
      <c r="C6" s="7">
        <v>0.42</v>
      </c>
    </row>
    <row r="7" spans="1:3" x14ac:dyDescent="0.2">
      <c r="A7" s="106" t="s">
        <v>134</v>
      </c>
      <c r="B7" s="7">
        <v>2772999.58</v>
      </c>
      <c r="C7" s="7">
        <v>0.42</v>
      </c>
    </row>
    <row r="8" spans="1:3" x14ac:dyDescent="0.2">
      <c r="A8" s="4" t="s">
        <v>98</v>
      </c>
      <c r="B8" s="7">
        <v>870116.5</v>
      </c>
      <c r="C8" s="7">
        <v>6446263.5</v>
      </c>
    </row>
    <row r="9" spans="1:3" x14ac:dyDescent="0.2">
      <c r="A9" s="105" t="s">
        <v>110</v>
      </c>
      <c r="B9" s="7">
        <v>870116.5</v>
      </c>
      <c r="C9" s="7">
        <v>6446263.5</v>
      </c>
    </row>
    <row r="10" spans="1:3" x14ac:dyDescent="0.2">
      <c r="A10" s="106" t="s">
        <v>160</v>
      </c>
      <c r="B10" s="7">
        <v>19767.12</v>
      </c>
      <c r="C10" s="7">
        <v>5900732.8799999999</v>
      </c>
    </row>
    <row r="11" spans="1:3" x14ac:dyDescent="0.2">
      <c r="A11" s="106" t="s">
        <v>111</v>
      </c>
      <c r="B11" s="7">
        <v>850349.38</v>
      </c>
      <c r="C11" s="7">
        <v>545530.62</v>
      </c>
    </row>
    <row r="12" spans="1:3" x14ac:dyDescent="0.2">
      <c r="A12" s="4" t="s">
        <v>215</v>
      </c>
      <c r="B12" s="7">
        <v>2000000</v>
      </c>
      <c r="C12" s="7">
        <v>0</v>
      </c>
    </row>
    <row r="13" spans="1:3" x14ac:dyDescent="0.2">
      <c r="A13" s="105" t="s">
        <v>110</v>
      </c>
      <c r="B13" s="7">
        <v>2000000</v>
      </c>
      <c r="C13" s="7">
        <v>0</v>
      </c>
    </row>
    <row r="14" spans="1:3" x14ac:dyDescent="0.2">
      <c r="A14" s="106" t="s">
        <v>496</v>
      </c>
      <c r="B14" s="7">
        <v>2000000</v>
      </c>
      <c r="C14" s="7">
        <v>0</v>
      </c>
    </row>
    <row r="15" spans="1:3" x14ac:dyDescent="0.2">
      <c r="A15" s="3" t="s">
        <v>258</v>
      </c>
      <c r="B15" s="7">
        <v>5643116.0800000001</v>
      </c>
      <c r="C15" s="7">
        <v>6446263.9199999999</v>
      </c>
    </row>
  </sheetData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</sheetPr>
  <dimension ref="A1:I49"/>
  <sheetViews>
    <sheetView topLeftCell="A19" workbookViewId="0">
      <selection activeCell="F50" sqref="F50"/>
    </sheetView>
  </sheetViews>
  <sheetFormatPr defaultRowHeight="12.75" x14ac:dyDescent="0.2"/>
  <cols>
    <col min="1" max="1" width="27.140625" bestFit="1" customWidth="1"/>
    <col min="2" max="2" width="15.85546875" customWidth="1"/>
    <col min="3" max="4" width="15.7109375" customWidth="1"/>
    <col min="5" max="5" width="18.85546875" customWidth="1"/>
    <col min="6" max="6" width="19.28515625" customWidth="1"/>
  </cols>
  <sheetData>
    <row r="1" spans="1:7" x14ac:dyDescent="0.2">
      <c r="A1" t="s">
        <v>478</v>
      </c>
    </row>
    <row r="3" spans="1:7" ht="15" x14ac:dyDescent="0.2">
      <c r="A3" s="91" t="s">
        <v>466</v>
      </c>
      <c r="B3" s="92" t="s">
        <v>471</v>
      </c>
      <c r="C3" s="88" t="s">
        <v>486</v>
      </c>
      <c r="D3" s="88"/>
      <c r="E3" s="89" t="s">
        <v>487</v>
      </c>
      <c r="F3" s="90" t="s">
        <v>488</v>
      </c>
      <c r="G3" t="s">
        <v>491</v>
      </c>
    </row>
    <row r="4" spans="1:7" ht="15" x14ac:dyDescent="0.2">
      <c r="A4" s="83" t="s">
        <v>473</v>
      </c>
      <c r="B4" s="93">
        <v>577017</v>
      </c>
      <c r="C4" s="94">
        <f>+B4/12</f>
        <v>48084.75</v>
      </c>
      <c r="D4" s="94"/>
      <c r="E4" s="94">
        <f>+C4/22</f>
        <v>2185.6704545454545</v>
      </c>
      <c r="F4" s="94">
        <f>+E4/8</f>
        <v>273.20880681818181</v>
      </c>
      <c r="G4">
        <f>+F4/60</f>
        <v>4.5534801136363638</v>
      </c>
    </row>
    <row r="5" spans="1:7" ht="15" x14ac:dyDescent="0.2">
      <c r="A5" s="83" t="s">
        <v>472</v>
      </c>
      <c r="B5" s="93">
        <v>276294</v>
      </c>
      <c r="C5" s="94">
        <f t="shared" ref="C5:C10" si="0">+B5/12</f>
        <v>23024.5</v>
      </c>
      <c r="D5" s="94"/>
      <c r="E5" s="94">
        <f t="shared" ref="E5:E10" si="1">+C5/22</f>
        <v>1046.5681818181818</v>
      </c>
      <c r="F5" s="94">
        <f t="shared" ref="F5:F10" si="2">+E5/8</f>
        <v>130.82102272727272</v>
      </c>
      <c r="G5">
        <f t="shared" ref="G5:G10" si="3">+F5/60</f>
        <v>2.1803503787878786</v>
      </c>
    </row>
    <row r="6" spans="1:7" ht="15" x14ac:dyDescent="0.2">
      <c r="A6" s="83" t="s">
        <v>474</v>
      </c>
      <c r="B6" s="93">
        <v>183495</v>
      </c>
      <c r="C6" s="94">
        <f t="shared" si="0"/>
        <v>15291.25</v>
      </c>
      <c r="D6" s="94"/>
      <c r="E6" s="94">
        <f t="shared" si="1"/>
        <v>695.05681818181813</v>
      </c>
      <c r="F6" s="94">
        <f t="shared" si="2"/>
        <v>86.882102272727266</v>
      </c>
      <c r="G6">
        <f t="shared" si="3"/>
        <v>1.4480350378787878</v>
      </c>
    </row>
    <row r="7" spans="1:7" ht="15" x14ac:dyDescent="0.2">
      <c r="A7" s="83" t="s">
        <v>475</v>
      </c>
      <c r="B7" s="93">
        <v>105582</v>
      </c>
      <c r="C7" s="94">
        <f t="shared" si="0"/>
        <v>8798.5</v>
      </c>
      <c r="D7" s="94"/>
      <c r="E7" s="94">
        <f t="shared" si="1"/>
        <v>399.93181818181819</v>
      </c>
      <c r="F7" s="94">
        <f t="shared" si="2"/>
        <v>49.991477272727273</v>
      </c>
      <c r="G7">
        <f t="shared" si="3"/>
        <v>0.83319128787878793</v>
      </c>
    </row>
    <row r="8" spans="1:7" ht="15" x14ac:dyDescent="0.2">
      <c r="A8" s="83" t="s">
        <v>467</v>
      </c>
      <c r="B8" s="93">
        <v>271629</v>
      </c>
      <c r="C8" s="94">
        <f t="shared" si="0"/>
        <v>22635.75</v>
      </c>
      <c r="D8" s="94"/>
      <c r="E8" s="94">
        <f t="shared" si="1"/>
        <v>1028.8977272727273</v>
      </c>
      <c r="F8" s="94">
        <f t="shared" si="2"/>
        <v>128.61221590909091</v>
      </c>
      <c r="G8">
        <f t="shared" si="3"/>
        <v>2.1435369318181818</v>
      </c>
    </row>
    <row r="9" spans="1:7" ht="15" x14ac:dyDescent="0.2">
      <c r="A9" s="83" t="s">
        <v>476</v>
      </c>
      <c r="B9" s="93">
        <v>138345</v>
      </c>
      <c r="C9" s="94">
        <f t="shared" si="0"/>
        <v>11528.75</v>
      </c>
      <c r="D9" s="94"/>
      <c r="E9" s="94">
        <f t="shared" si="1"/>
        <v>524.03409090909088</v>
      </c>
      <c r="F9" s="94">
        <f t="shared" si="2"/>
        <v>65.50426136363636</v>
      </c>
      <c r="G9">
        <f t="shared" si="3"/>
        <v>1.0917376893939392</v>
      </c>
    </row>
    <row r="10" spans="1:7" ht="15" x14ac:dyDescent="0.2">
      <c r="A10" s="83" t="s">
        <v>476</v>
      </c>
      <c r="B10" s="93">
        <v>81312</v>
      </c>
      <c r="C10" s="94">
        <f t="shared" si="0"/>
        <v>6776</v>
      </c>
      <c r="D10" s="94"/>
      <c r="E10" s="94">
        <f t="shared" si="1"/>
        <v>308</v>
      </c>
      <c r="F10" s="94">
        <f t="shared" si="2"/>
        <v>38.5</v>
      </c>
      <c r="G10">
        <f t="shared" si="3"/>
        <v>0.64166666666666672</v>
      </c>
    </row>
    <row r="12" spans="1:7" ht="15" x14ac:dyDescent="0.2">
      <c r="A12" s="82" t="s">
        <v>464</v>
      </c>
      <c r="B12" s="82"/>
    </row>
    <row r="13" spans="1:7" x14ac:dyDescent="0.2">
      <c r="A13" s="83" t="s">
        <v>479</v>
      </c>
      <c r="B13" s="83" t="s">
        <v>482</v>
      </c>
    </row>
    <row r="14" spans="1:7" x14ac:dyDescent="0.2">
      <c r="A14" s="83" t="s">
        <v>480</v>
      </c>
      <c r="B14" s="83" t="s">
        <v>483</v>
      </c>
    </row>
    <row r="15" spans="1:7" x14ac:dyDescent="0.2">
      <c r="A15" s="83" t="s">
        <v>481</v>
      </c>
      <c r="B15" s="83" t="s">
        <v>484</v>
      </c>
    </row>
    <row r="16" spans="1:7" x14ac:dyDescent="0.2">
      <c r="A16" s="83" t="s">
        <v>465</v>
      </c>
      <c r="B16" s="83" t="s">
        <v>485</v>
      </c>
    </row>
    <row r="17" spans="1:9" x14ac:dyDescent="0.2">
      <c r="A17" s="84"/>
      <c r="B17" s="84"/>
    </row>
    <row r="18" spans="1:9" ht="15.75" x14ac:dyDescent="0.25">
      <c r="A18" s="98" t="s">
        <v>490</v>
      </c>
      <c r="B18" s="84"/>
    </row>
    <row r="19" spans="1:9" ht="15.75" x14ac:dyDescent="0.25">
      <c r="A19" s="98"/>
      <c r="B19" s="84"/>
    </row>
    <row r="20" spans="1:9" x14ac:dyDescent="0.2">
      <c r="A20" s="97" t="s">
        <v>639</v>
      </c>
    </row>
    <row r="22" spans="1:9" x14ac:dyDescent="0.2">
      <c r="A22" s="97" t="s">
        <v>640</v>
      </c>
    </row>
    <row r="25" spans="1:9" ht="15" x14ac:dyDescent="0.2">
      <c r="A25" s="97" t="s">
        <v>637</v>
      </c>
      <c r="I25" s="173"/>
    </row>
    <row r="27" spans="1:9" x14ac:dyDescent="0.2">
      <c r="A27" s="97" t="s">
        <v>638</v>
      </c>
    </row>
    <row r="29" spans="1:9" x14ac:dyDescent="0.2">
      <c r="A29" t="s">
        <v>489</v>
      </c>
    </row>
    <row r="31" spans="1:9" x14ac:dyDescent="0.2">
      <c r="A31" t="s">
        <v>642</v>
      </c>
    </row>
    <row r="33" spans="1:6" x14ac:dyDescent="0.2">
      <c r="A33" t="s">
        <v>643</v>
      </c>
    </row>
    <row r="34" spans="1:6" ht="25.5" x14ac:dyDescent="0.2">
      <c r="A34" s="113" t="s">
        <v>554</v>
      </c>
      <c r="B34" s="114" t="s">
        <v>555</v>
      </c>
      <c r="C34" s="114" t="s">
        <v>556</v>
      </c>
      <c r="D34" s="114" t="s">
        <v>636</v>
      </c>
      <c r="E34" s="115" t="s">
        <v>557</v>
      </c>
      <c r="F34" s="116" t="s">
        <v>558</v>
      </c>
    </row>
    <row r="35" spans="1:6" x14ac:dyDescent="0.2">
      <c r="A35" s="110" t="s">
        <v>559</v>
      </c>
      <c r="B35" s="111" t="s">
        <v>474</v>
      </c>
      <c r="C35" s="172">
        <f>85*G6</f>
        <v>123.08297821969697</v>
      </c>
      <c r="D35" s="172">
        <f>750*G6</f>
        <v>1086.026278409091</v>
      </c>
      <c r="E35" s="172">
        <f>320*G6</f>
        <v>463.37121212121212</v>
      </c>
      <c r="F35" s="112"/>
    </row>
    <row r="36" spans="1:6" x14ac:dyDescent="0.2">
      <c r="A36" s="107"/>
      <c r="B36" s="108" t="s">
        <v>560</v>
      </c>
      <c r="C36" s="174">
        <f>7.5*G4</f>
        <v>34.151100852272727</v>
      </c>
      <c r="D36" s="174">
        <f>250*G4</f>
        <v>1138.370028409091</v>
      </c>
      <c r="E36" s="174">
        <f>55*G4</f>
        <v>250.44140625</v>
      </c>
      <c r="F36" s="109"/>
    </row>
    <row r="37" spans="1:6" x14ac:dyDescent="0.2">
      <c r="A37" s="117" t="s">
        <v>641</v>
      </c>
      <c r="B37" s="118"/>
      <c r="C37" s="118"/>
      <c r="D37" s="118"/>
      <c r="E37" s="118"/>
      <c r="F37" s="175">
        <f>+E35+E36</f>
        <v>713.81261837121212</v>
      </c>
    </row>
    <row r="38" spans="1:6" x14ac:dyDescent="0.2">
      <c r="A38" s="179" t="s">
        <v>561</v>
      </c>
      <c r="B38" s="180" t="s">
        <v>562</v>
      </c>
      <c r="C38" s="181">
        <f>30*G8</f>
        <v>64.306107954545453</v>
      </c>
      <c r="D38" s="181">
        <f>60*G8</f>
        <v>128.61221590909091</v>
      </c>
      <c r="E38" s="181">
        <f>34*G8</f>
        <v>72.880255681818184</v>
      </c>
      <c r="F38" s="182">
        <f>+E38</f>
        <v>72.880255681818184</v>
      </c>
    </row>
    <row r="39" spans="1:6" x14ac:dyDescent="0.2">
      <c r="A39" s="117"/>
      <c r="B39" s="118"/>
      <c r="C39" s="118"/>
      <c r="D39" s="118"/>
      <c r="E39" s="118"/>
      <c r="F39" s="119"/>
    </row>
    <row r="40" spans="1:6" x14ac:dyDescent="0.2">
      <c r="A40" s="178" t="s">
        <v>644</v>
      </c>
      <c r="B40" s="114"/>
      <c r="C40" s="114"/>
      <c r="D40" s="114"/>
      <c r="E40" s="114"/>
      <c r="F40" s="177">
        <f>+F37+F38</f>
        <v>786.69287405303032</v>
      </c>
    </row>
    <row r="41" spans="1:6" x14ac:dyDescent="0.2">
      <c r="A41" s="176"/>
      <c r="B41" s="176"/>
      <c r="C41" s="176"/>
      <c r="D41" s="176"/>
      <c r="E41" s="176"/>
      <c r="F41" s="176"/>
    </row>
    <row r="42" spans="1:6" x14ac:dyDescent="0.2">
      <c r="A42" s="138" t="s">
        <v>645</v>
      </c>
      <c r="B42" s="45"/>
      <c r="C42" s="45"/>
      <c r="D42" s="45"/>
      <c r="E42" s="45"/>
      <c r="F42" s="45"/>
    </row>
    <row r="43" spans="1:6" x14ac:dyDescent="0.2">
      <c r="A43" s="45"/>
      <c r="B43" s="45"/>
      <c r="C43" s="45"/>
      <c r="D43" s="45"/>
      <c r="E43" s="45"/>
      <c r="F43" s="45"/>
    </row>
    <row r="44" spans="1:6" x14ac:dyDescent="0.2">
      <c r="A44" s="45"/>
      <c r="B44" s="45"/>
      <c r="C44" s="45"/>
      <c r="D44" s="45"/>
      <c r="E44" s="45"/>
      <c r="F44" s="45"/>
    </row>
    <row r="45" spans="1:6" x14ac:dyDescent="0.2">
      <c r="A45" s="45"/>
      <c r="B45" s="45"/>
      <c r="C45" s="45"/>
      <c r="D45" s="45"/>
      <c r="E45" s="45"/>
      <c r="F45" s="45"/>
    </row>
    <row r="46" spans="1:6" x14ac:dyDescent="0.2">
      <c r="A46" s="45"/>
      <c r="B46" s="45"/>
      <c r="C46" s="45"/>
      <c r="D46" s="45"/>
      <c r="E46" s="45"/>
      <c r="F46" s="45"/>
    </row>
    <row r="47" spans="1:6" x14ac:dyDescent="0.2">
      <c r="A47" s="45"/>
      <c r="B47" s="45"/>
      <c r="C47" s="45"/>
      <c r="D47" s="45"/>
      <c r="E47" s="45"/>
      <c r="F47" s="45"/>
    </row>
    <row r="48" spans="1:6" x14ac:dyDescent="0.2">
      <c r="A48" s="45"/>
      <c r="B48" s="45"/>
      <c r="C48" s="45"/>
      <c r="D48" s="45"/>
      <c r="E48" s="45"/>
      <c r="F48" s="45"/>
    </row>
    <row r="49" spans="1:6" x14ac:dyDescent="0.2">
      <c r="A49" s="45"/>
      <c r="B49" s="45"/>
      <c r="C49" s="45"/>
      <c r="D49" s="45"/>
      <c r="E49" s="45"/>
      <c r="F49" s="45"/>
    </row>
  </sheetData>
  <pageMargins left="0.7" right="0.7" top="0.75" bottom="0.75" header="0.3" footer="0.3"/>
  <pageSetup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filterMode="1"/>
  <dimension ref="A1:CM164"/>
  <sheetViews>
    <sheetView zoomScale="115" zoomScaleNormal="115" workbookViewId="0">
      <selection activeCell="G10" sqref="G10"/>
    </sheetView>
  </sheetViews>
  <sheetFormatPr defaultRowHeight="12.75" x14ac:dyDescent="0.2"/>
  <sheetData>
    <row r="1" spans="1:9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</row>
    <row r="2" spans="1:91" hidden="1" x14ac:dyDescent="0.2">
      <c r="A2" t="s">
        <v>91</v>
      </c>
      <c r="B2" t="s">
        <v>92</v>
      </c>
      <c r="C2" t="s">
        <v>93</v>
      </c>
      <c r="D2" t="s">
        <v>94</v>
      </c>
      <c r="E2" t="s">
        <v>95</v>
      </c>
      <c r="F2" t="s">
        <v>96</v>
      </c>
      <c r="G2" t="s">
        <v>97</v>
      </c>
      <c r="H2">
        <v>32302260</v>
      </c>
      <c r="I2" t="s">
        <v>98</v>
      </c>
      <c r="J2" t="s">
        <v>99</v>
      </c>
      <c r="K2">
        <v>0</v>
      </c>
      <c r="L2">
        <v>-13000</v>
      </c>
      <c r="M2">
        <v>0</v>
      </c>
      <c r="N2">
        <v>13000</v>
      </c>
      <c r="O2">
        <v>0</v>
      </c>
      <c r="P2">
        <v>0</v>
      </c>
      <c r="Q2">
        <v>0</v>
      </c>
      <c r="R2">
        <v>0</v>
      </c>
      <c r="S2">
        <v>0</v>
      </c>
      <c r="T2" t="s">
        <v>100</v>
      </c>
      <c r="W2" t="s">
        <v>100</v>
      </c>
      <c r="X2">
        <v>27260</v>
      </c>
      <c r="Y2" t="s">
        <v>101</v>
      </c>
      <c r="Z2" t="s">
        <v>102</v>
      </c>
      <c r="AA2" t="s">
        <v>103</v>
      </c>
      <c r="AB2" t="s">
        <v>104</v>
      </c>
      <c r="AC2" t="s">
        <v>104</v>
      </c>
      <c r="AD2">
        <v>341260</v>
      </c>
      <c r="AE2" t="s">
        <v>105</v>
      </c>
      <c r="AF2" t="s">
        <v>106</v>
      </c>
      <c r="AG2" t="s">
        <v>107</v>
      </c>
      <c r="AH2" t="s">
        <v>107</v>
      </c>
      <c r="AI2">
        <v>30084260</v>
      </c>
      <c r="AJ2" t="s">
        <v>108</v>
      </c>
      <c r="AK2" t="s">
        <v>108</v>
      </c>
      <c r="AM2" t="s">
        <v>108</v>
      </c>
      <c r="AN2">
        <v>235260</v>
      </c>
      <c r="AO2" t="s">
        <v>109</v>
      </c>
      <c r="AP2" t="s">
        <v>109</v>
      </c>
      <c r="AQ2" t="s">
        <v>109</v>
      </c>
      <c r="AR2">
        <v>4260</v>
      </c>
      <c r="AS2" t="s">
        <v>110</v>
      </c>
      <c r="AT2" t="s">
        <v>110</v>
      </c>
      <c r="AU2" t="s">
        <v>111</v>
      </c>
      <c r="AV2" t="s">
        <v>112</v>
      </c>
      <c r="AW2" t="s">
        <v>113</v>
      </c>
      <c r="AX2" t="s">
        <v>114</v>
      </c>
      <c r="AY2" t="s">
        <v>115</v>
      </c>
      <c r="AZ2">
        <v>3993260</v>
      </c>
      <c r="BA2" t="s">
        <v>116</v>
      </c>
      <c r="BB2" t="s">
        <v>117</v>
      </c>
      <c r="BC2" t="s">
        <v>118</v>
      </c>
      <c r="BD2" t="s">
        <v>118</v>
      </c>
      <c r="BE2" t="s">
        <v>119</v>
      </c>
      <c r="BG2" t="s">
        <v>119</v>
      </c>
      <c r="BH2">
        <v>95260</v>
      </c>
      <c r="BI2" t="s">
        <v>120</v>
      </c>
      <c r="BJ2" t="s">
        <v>120</v>
      </c>
      <c r="BK2" t="s">
        <v>120</v>
      </c>
      <c r="BL2" t="s">
        <v>121</v>
      </c>
      <c r="BM2" t="s">
        <v>122</v>
      </c>
      <c r="BN2" t="s">
        <v>123</v>
      </c>
      <c r="BO2">
        <v>64</v>
      </c>
      <c r="BP2">
        <v>337</v>
      </c>
      <c r="BQ2">
        <v>849</v>
      </c>
      <c r="BR2">
        <v>2174</v>
      </c>
      <c r="BS2">
        <v>3</v>
      </c>
      <c r="BT2">
        <v>235</v>
      </c>
      <c r="BU2">
        <v>0</v>
      </c>
      <c r="BV2">
        <v>1</v>
      </c>
      <c r="BW2">
        <v>72</v>
      </c>
      <c r="BX2">
        <v>75</v>
      </c>
      <c r="BY2">
        <v>76</v>
      </c>
      <c r="BZ2">
        <v>95</v>
      </c>
      <c r="CA2">
        <v>4</v>
      </c>
      <c r="CB2">
        <v>0</v>
      </c>
      <c r="CC2">
        <v>0</v>
      </c>
      <c r="CD2">
        <v>0</v>
      </c>
      <c r="CE2" t="s">
        <v>124</v>
      </c>
      <c r="CF2" t="s">
        <v>125</v>
      </c>
      <c r="CG2" t="s">
        <v>126</v>
      </c>
      <c r="CH2" t="s">
        <v>126</v>
      </c>
      <c r="CI2" t="s">
        <v>126</v>
      </c>
      <c r="CJ2" t="s">
        <v>126</v>
      </c>
      <c r="CK2" t="s">
        <v>126</v>
      </c>
      <c r="CL2">
        <v>4606260</v>
      </c>
      <c r="CM2">
        <v>4609260</v>
      </c>
    </row>
    <row r="3" spans="1:91" x14ac:dyDescent="0.2">
      <c r="A3" t="s">
        <v>91</v>
      </c>
      <c r="B3" t="s">
        <v>92</v>
      </c>
      <c r="C3" t="s">
        <v>93</v>
      </c>
      <c r="D3" t="s">
        <v>94</v>
      </c>
      <c r="E3" t="s">
        <v>95</v>
      </c>
      <c r="F3" t="s">
        <v>96</v>
      </c>
      <c r="G3" t="s">
        <v>127</v>
      </c>
      <c r="H3">
        <v>32303260</v>
      </c>
      <c r="I3" t="s">
        <v>128</v>
      </c>
      <c r="J3" t="s">
        <v>99</v>
      </c>
      <c r="K3">
        <v>0</v>
      </c>
      <c r="L3">
        <v>0</v>
      </c>
      <c r="M3">
        <v>0</v>
      </c>
      <c r="N3">
        <v>8000</v>
      </c>
      <c r="O3">
        <v>0</v>
      </c>
      <c r="P3">
        <v>8000</v>
      </c>
      <c r="Q3">
        <v>8000</v>
      </c>
      <c r="R3">
        <v>0</v>
      </c>
      <c r="S3">
        <v>0</v>
      </c>
      <c r="T3" t="s">
        <v>100</v>
      </c>
      <c r="W3" t="s">
        <v>100</v>
      </c>
      <c r="X3">
        <v>27260</v>
      </c>
      <c r="Y3" t="s">
        <v>101</v>
      </c>
      <c r="Z3" t="s">
        <v>102</v>
      </c>
      <c r="AA3" t="s">
        <v>103</v>
      </c>
      <c r="AB3" t="s">
        <v>104</v>
      </c>
      <c r="AC3" t="s">
        <v>104</v>
      </c>
      <c r="AD3">
        <v>341260</v>
      </c>
      <c r="AE3" t="s">
        <v>105</v>
      </c>
      <c r="AF3" t="s">
        <v>106</v>
      </c>
      <c r="AG3" t="s">
        <v>107</v>
      </c>
      <c r="AH3" t="s">
        <v>107</v>
      </c>
      <c r="AI3">
        <v>30084260</v>
      </c>
      <c r="AJ3" t="s">
        <v>129</v>
      </c>
      <c r="AK3" t="s">
        <v>130</v>
      </c>
      <c r="AL3" t="s">
        <v>131</v>
      </c>
      <c r="AM3" t="s">
        <v>132</v>
      </c>
      <c r="AN3">
        <v>30011260</v>
      </c>
      <c r="AO3" t="s">
        <v>109</v>
      </c>
      <c r="AP3" t="s">
        <v>109</v>
      </c>
      <c r="AQ3" t="s">
        <v>109</v>
      </c>
      <c r="AR3">
        <v>4260</v>
      </c>
      <c r="AS3" t="s">
        <v>110</v>
      </c>
      <c r="AT3" t="s">
        <v>133</v>
      </c>
      <c r="AU3" t="s">
        <v>134</v>
      </c>
      <c r="AV3" t="s">
        <v>131</v>
      </c>
      <c r="AW3" t="s">
        <v>135</v>
      </c>
      <c r="AX3" t="s">
        <v>132</v>
      </c>
      <c r="AY3" t="s">
        <v>132</v>
      </c>
      <c r="AZ3">
        <v>3238260</v>
      </c>
      <c r="BA3" t="s">
        <v>116</v>
      </c>
      <c r="BB3" t="s">
        <v>117</v>
      </c>
      <c r="BC3" t="s">
        <v>136</v>
      </c>
      <c r="BD3" t="s">
        <v>136</v>
      </c>
      <c r="BE3" t="s">
        <v>137</v>
      </c>
      <c r="BG3" t="s">
        <v>137</v>
      </c>
      <c r="BH3">
        <v>98260</v>
      </c>
      <c r="BI3" t="s">
        <v>138</v>
      </c>
      <c r="BJ3" t="s">
        <v>134</v>
      </c>
      <c r="BK3" t="s">
        <v>134</v>
      </c>
      <c r="BL3" t="s">
        <v>121</v>
      </c>
      <c r="BM3" t="s">
        <v>122</v>
      </c>
      <c r="BN3" t="s">
        <v>123</v>
      </c>
      <c r="BO3">
        <v>48</v>
      </c>
      <c r="BP3">
        <v>231</v>
      </c>
      <c r="BQ3">
        <v>639</v>
      </c>
      <c r="BR3">
        <v>1456</v>
      </c>
      <c r="BS3">
        <v>1</v>
      </c>
      <c r="BT3">
        <v>6</v>
      </c>
      <c r="BU3">
        <v>66</v>
      </c>
      <c r="BV3">
        <v>1</v>
      </c>
      <c r="BW3">
        <v>72</v>
      </c>
      <c r="BX3">
        <v>78</v>
      </c>
      <c r="BY3">
        <v>79</v>
      </c>
      <c r="BZ3">
        <v>98</v>
      </c>
      <c r="CA3">
        <v>4</v>
      </c>
      <c r="CB3">
        <v>0</v>
      </c>
      <c r="CC3">
        <v>0</v>
      </c>
      <c r="CD3">
        <v>0</v>
      </c>
      <c r="CE3" t="s">
        <v>124</v>
      </c>
      <c r="CF3" t="s">
        <v>139</v>
      </c>
      <c r="CG3" t="s">
        <v>140</v>
      </c>
      <c r="CH3" t="s">
        <v>141</v>
      </c>
      <c r="CI3" t="s">
        <v>142</v>
      </c>
      <c r="CJ3" t="s">
        <v>143</v>
      </c>
      <c r="CK3" t="s">
        <v>143</v>
      </c>
      <c r="CL3">
        <v>4606260</v>
      </c>
      <c r="CM3">
        <v>4609260</v>
      </c>
    </row>
    <row r="4" spans="1:91" x14ac:dyDescent="0.2">
      <c r="A4" t="s">
        <v>91</v>
      </c>
      <c r="B4" t="s">
        <v>92</v>
      </c>
      <c r="C4" t="s">
        <v>93</v>
      </c>
      <c r="D4" t="s">
        <v>94</v>
      </c>
      <c r="E4" t="s">
        <v>95</v>
      </c>
      <c r="F4" t="s">
        <v>96</v>
      </c>
      <c r="G4" t="s">
        <v>127</v>
      </c>
      <c r="H4">
        <v>32303260</v>
      </c>
      <c r="I4" t="s">
        <v>128</v>
      </c>
      <c r="J4" t="s">
        <v>99</v>
      </c>
      <c r="K4">
        <v>20000</v>
      </c>
      <c r="L4">
        <v>-12000</v>
      </c>
      <c r="M4">
        <v>0</v>
      </c>
      <c r="N4">
        <v>-8000</v>
      </c>
      <c r="O4">
        <v>0</v>
      </c>
      <c r="P4">
        <v>0</v>
      </c>
      <c r="Q4">
        <v>0</v>
      </c>
      <c r="R4">
        <v>0</v>
      </c>
      <c r="S4">
        <v>0</v>
      </c>
      <c r="T4" t="s">
        <v>100</v>
      </c>
      <c r="W4" t="s">
        <v>100</v>
      </c>
      <c r="X4">
        <v>27260</v>
      </c>
      <c r="Y4" t="s">
        <v>101</v>
      </c>
      <c r="Z4" t="s">
        <v>102</v>
      </c>
      <c r="AA4" t="s">
        <v>103</v>
      </c>
      <c r="AB4" t="s">
        <v>104</v>
      </c>
      <c r="AC4" t="s">
        <v>104</v>
      </c>
      <c r="AD4">
        <v>341260</v>
      </c>
      <c r="AE4" t="s">
        <v>105</v>
      </c>
      <c r="AF4" t="s">
        <v>106</v>
      </c>
      <c r="AG4" t="s">
        <v>107</v>
      </c>
      <c r="AH4" t="s">
        <v>107</v>
      </c>
      <c r="AI4">
        <v>30084260</v>
      </c>
      <c r="AJ4" t="s">
        <v>129</v>
      </c>
      <c r="AK4" t="s">
        <v>130</v>
      </c>
      <c r="AL4" t="s">
        <v>131</v>
      </c>
      <c r="AM4" t="s">
        <v>144</v>
      </c>
      <c r="AN4">
        <v>30012260</v>
      </c>
      <c r="AO4" t="s">
        <v>109</v>
      </c>
      <c r="AP4" t="s">
        <v>109</v>
      </c>
      <c r="AQ4" t="s">
        <v>109</v>
      </c>
      <c r="AR4">
        <v>4260</v>
      </c>
      <c r="AS4" t="s">
        <v>110</v>
      </c>
      <c r="AT4" t="s">
        <v>133</v>
      </c>
      <c r="AU4" t="s">
        <v>134</v>
      </c>
      <c r="AV4" t="s">
        <v>131</v>
      </c>
      <c r="AW4" t="s">
        <v>135</v>
      </c>
      <c r="AX4" t="s">
        <v>144</v>
      </c>
      <c r="AY4" t="s">
        <v>144</v>
      </c>
      <c r="AZ4">
        <v>3240260</v>
      </c>
      <c r="BA4" t="s">
        <v>116</v>
      </c>
      <c r="BB4" t="s">
        <v>117</v>
      </c>
      <c r="BC4" t="s">
        <v>136</v>
      </c>
      <c r="BD4" t="s">
        <v>136</v>
      </c>
      <c r="BE4" t="s">
        <v>137</v>
      </c>
      <c r="BG4" t="s">
        <v>137</v>
      </c>
      <c r="BH4">
        <v>98260</v>
      </c>
      <c r="BI4" t="s">
        <v>120</v>
      </c>
      <c r="BJ4" t="s">
        <v>120</v>
      </c>
      <c r="BK4" t="s">
        <v>120</v>
      </c>
      <c r="BL4" t="s">
        <v>121</v>
      </c>
      <c r="BM4" t="s">
        <v>122</v>
      </c>
      <c r="BN4" t="s">
        <v>123</v>
      </c>
      <c r="BO4">
        <v>48</v>
      </c>
      <c r="BP4">
        <v>231</v>
      </c>
      <c r="BQ4">
        <v>639</v>
      </c>
      <c r="BR4">
        <v>1457</v>
      </c>
      <c r="BS4">
        <v>1</v>
      </c>
      <c r="BT4">
        <v>6</v>
      </c>
      <c r="BU4">
        <v>66</v>
      </c>
      <c r="BV4">
        <v>1</v>
      </c>
      <c r="BW4">
        <v>72</v>
      </c>
      <c r="BX4">
        <v>78</v>
      </c>
      <c r="BY4">
        <v>79</v>
      </c>
      <c r="BZ4">
        <v>98</v>
      </c>
      <c r="CA4">
        <v>4</v>
      </c>
      <c r="CB4">
        <v>0</v>
      </c>
      <c r="CC4">
        <v>0</v>
      </c>
      <c r="CD4">
        <v>0</v>
      </c>
      <c r="CE4" t="s">
        <v>124</v>
      </c>
      <c r="CF4" t="s">
        <v>139</v>
      </c>
      <c r="CG4" t="s">
        <v>140</v>
      </c>
      <c r="CH4" t="s">
        <v>141</v>
      </c>
      <c r="CI4" t="s">
        <v>142</v>
      </c>
      <c r="CJ4" t="s">
        <v>143</v>
      </c>
      <c r="CK4" t="s">
        <v>143</v>
      </c>
      <c r="CL4">
        <v>4606260</v>
      </c>
      <c r="CM4">
        <v>4609260</v>
      </c>
    </row>
    <row r="5" spans="1:91" x14ac:dyDescent="0.2">
      <c r="A5" t="s">
        <v>91</v>
      </c>
      <c r="B5" t="s">
        <v>92</v>
      </c>
      <c r="C5" t="s">
        <v>93</v>
      </c>
      <c r="D5" t="s">
        <v>94</v>
      </c>
      <c r="E5" t="s">
        <v>95</v>
      </c>
      <c r="F5" t="s">
        <v>96</v>
      </c>
      <c r="G5" t="s">
        <v>127</v>
      </c>
      <c r="H5">
        <v>32303260</v>
      </c>
      <c r="I5" t="s">
        <v>98</v>
      </c>
      <c r="J5" t="s">
        <v>99</v>
      </c>
      <c r="K5">
        <v>0</v>
      </c>
      <c r="L5">
        <v>-4000</v>
      </c>
      <c r="M5">
        <v>0</v>
      </c>
      <c r="N5">
        <v>4000</v>
      </c>
      <c r="O5">
        <v>0</v>
      </c>
      <c r="P5">
        <v>0</v>
      </c>
      <c r="Q5">
        <v>0</v>
      </c>
      <c r="R5">
        <v>0</v>
      </c>
      <c r="S5">
        <v>0</v>
      </c>
      <c r="T5" t="s">
        <v>100</v>
      </c>
      <c r="W5" t="s">
        <v>100</v>
      </c>
      <c r="X5">
        <v>27260</v>
      </c>
      <c r="Y5" t="s">
        <v>101</v>
      </c>
      <c r="Z5" t="s">
        <v>102</v>
      </c>
      <c r="AA5" t="s">
        <v>103</v>
      </c>
      <c r="AB5" t="s">
        <v>104</v>
      </c>
      <c r="AC5" t="s">
        <v>104</v>
      </c>
      <c r="AD5">
        <v>341260</v>
      </c>
      <c r="AE5" t="s">
        <v>105</v>
      </c>
      <c r="AF5" t="s">
        <v>106</v>
      </c>
      <c r="AG5" t="s">
        <v>107</v>
      </c>
      <c r="AH5" t="s">
        <v>107</v>
      </c>
      <c r="AI5">
        <v>30084260</v>
      </c>
      <c r="AJ5" t="s">
        <v>108</v>
      </c>
      <c r="AK5" t="s">
        <v>108</v>
      </c>
      <c r="AM5" t="s">
        <v>108</v>
      </c>
      <c r="AN5">
        <v>235260</v>
      </c>
      <c r="AO5" t="s">
        <v>109</v>
      </c>
      <c r="AP5" t="s">
        <v>109</v>
      </c>
      <c r="AQ5" t="s">
        <v>109</v>
      </c>
      <c r="AR5">
        <v>4260</v>
      </c>
      <c r="AS5" t="s">
        <v>110</v>
      </c>
      <c r="AT5" t="s">
        <v>110</v>
      </c>
      <c r="AU5" t="s">
        <v>111</v>
      </c>
      <c r="AV5" t="s">
        <v>112</v>
      </c>
      <c r="AW5" t="s">
        <v>145</v>
      </c>
      <c r="AX5" t="s">
        <v>146</v>
      </c>
      <c r="AY5" t="s">
        <v>146</v>
      </c>
      <c r="AZ5">
        <v>3361260</v>
      </c>
      <c r="BA5" t="s">
        <v>116</v>
      </c>
      <c r="BB5" t="s">
        <v>117</v>
      </c>
      <c r="BC5" t="s">
        <v>118</v>
      </c>
      <c r="BD5" t="s">
        <v>118</v>
      </c>
      <c r="BE5" t="s">
        <v>119</v>
      </c>
      <c r="BG5" t="s">
        <v>119</v>
      </c>
      <c r="BH5">
        <v>95260</v>
      </c>
      <c r="BI5" t="s">
        <v>120</v>
      </c>
      <c r="BJ5" t="s">
        <v>120</v>
      </c>
      <c r="BK5" t="s">
        <v>120</v>
      </c>
      <c r="BL5" t="s">
        <v>121</v>
      </c>
      <c r="BM5" t="s">
        <v>122</v>
      </c>
      <c r="BN5" t="s">
        <v>123</v>
      </c>
      <c r="BO5">
        <v>64</v>
      </c>
      <c r="BP5">
        <v>337</v>
      </c>
      <c r="BQ5">
        <v>851</v>
      </c>
      <c r="BR5">
        <v>2160</v>
      </c>
      <c r="BS5">
        <v>3</v>
      </c>
      <c r="BT5">
        <v>235</v>
      </c>
      <c r="BU5">
        <v>0</v>
      </c>
      <c r="BV5">
        <v>1</v>
      </c>
      <c r="BW5">
        <v>72</v>
      </c>
      <c r="BX5">
        <v>75</v>
      </c>
      <c r="BY5">
        <v>76</v>
      </c>
      <c r="BZ5">
        <v>95</v>
      </c>
      <c r="CA5">
        <v>4</v>
      </c>
      <c r="CB5">
        <v>0</v>
      </c>
      <c r="CC5">
        <v>0</v>
      </c>
      <c r="CD5">
        <v>0</v>
      </c>
      <c r="CE5" t="s">
        <v>124</v>
      </c>
      <c r="CF5" t="s">
        <v>125</v>
      </c>
      <c r="CG5" t="s">
        <v>126</v>
      </c>
      <c r="CH5" t="s">
        <v>126</v>
      </c>
      <c r="CI5" t="s">
        <v>126</v>
      </c>
      <c r="CJ5" t="s">
        <v>126</v>
      </c>
      <c r="CK5" t="s">
        <v>126</v>
      </c>
      <c r="CL5">
        <v>4606260</v>
      </c>
      <c r="CM5">
        <v>4609260</v>
      </c>
    </row>
    <row r="6" spans="1:91" x14ac:dyDescent="0.2">
      <c r="A6" t="s">
        <v>91</v>
      </c>
      <c r="B6" t="s">
        <v>92</v>
      </c>
      <c r="C6" t="s">
        <v>93</v>
      </c>
      <c r="D6" t="s">
        <v>94</v>
      </c>
      <c r="E6" t="s">
        <v>95</v>
      </c>
      <c r="F6" t="s">
        <v>96</v>
      </c>
      <c r="G6" t="s">
        <v>127</v>
      </c>
      <c r="H6">
        <v>32303260</v>
      </c>
      <c r="I6" t="s">
        <v>98</v>
      </c>
      <c r="J6" t="s">
        <v>99</v>
      </c>
      <c r="K6">
        <v>0</v>
      </c>
      <c r="L6">
        <v>0</v>
      </c>
      <c r="M6">
        <v>0</v>
      </c>
      <c r="N6">
        <v>4000</v>
      </c>
      <c r="O6">
        <v>0</v>
      </c>
      <c r="P6">
        <v>4000</v>
      </c>
      <c r="Q6">
        <v>0</v>
      </c>
      <c r="R6">
        <v>0</v>
      </c>
      <c r="S6">
        <v>4000</v>
      </c>
      <c r="T6" t="s">
        <v>100</v>
      </c>
      <c r="W6" t="s">
        <v>100</v>
      </c>
      <c r="X6">
        <v>27260</v>
      </c>
      <c r="Y6" t="s">
        <v>101</v>
      </c>
      <c r="Z6" t="s">
        <v>102</v>
      </c>
      <c r="AA6" t="s">
        <v>103</v>
      </c>
      <c r="AB6" t="s">
        <v>104</v>
      </c>
      <c r="AC6" t="s">
        <v>104</v>
      </c>
      <c r="AD6">
        <v>341260</v>
      </c>
      <c r="AE6" t="s">
        <v>105</v>
      </c>
      <c r="AF6" t="s">
        <v>106</v>
      </c>
      <c r="AG6" t="s">
        <v>107</v>
      </c>
      <c r="AH6" t="s">
        <v>107</v>
      </c>
      <c r="AI6">
        <v>30084260</v>
      </c>
      <c r="AJ6" t="s">
        <v>147</v>
      </c>
      <c r="AK6" t="s">
        <v>148</v>
      </c>
      <c r="AL6" t="s">
        <v>149</v>
      </c>
      <c r="AM6" t="s">
        <v>150</v>
      </c>
      <c r="AN6">
        <v>30034260</v>
      </c>
      <c r="AO6" t="s">
        <v>109</v>
      </c>
      <c r="AP6" t="s">
        <v>109</v>
      </c>
      <c r="AQ6" t="s">
        <v>109</v>
      </c>
      <c r="AR6">
        <v>4260</v>
      </c>
      <c r="AS6" t="s">
        <v>110</v>
      </c>
      <c r="AT6" t="s">
        <v>110</v>
      </c>
      <c r="AU6" t="s">
        <v>111</v>
      </c>
      <c r="AV6" t="s">
        <v>147</v>
      </c>
      <c r="AW6" t="s">
        <v>151</v>
      </c>
      <c r="AX6" t="s">
        <v>152</v>
      </c>
      <c r="AY6" t="s">
        <v>153</v>
      </c>
      <c r="AZ6">
        <v>4121260</v>
      </c>
      <c r="BA6" t="s">
        <v>116</v>
      </c>
      <c r="BB6" t="s">
        <v>117</v>
      </c>
      <c r="BC6" t="s">
        <v>118</v>
      </c>
      <c r="BD6" t="s">
        <v>118</v>
      </c>
      <c r="BE6" t="s">
        <v>119</v>
      </c>
      <c r="BG6" t="s">
        <v>119</v>
      </c>
      <c r="BH6">
        <v>95260</v>
      </c>
      <c r="BI6" t="s">
        <v>154</v>
      </c>
      <c r="BJ6" t="s">
        <v>111</v>
      </c>
      <c r="BK6" t="s">
        <v>111</v>
      </c>
      <c r="BL6" t="s">
        <v>121</v>
      </c>
      <c r="BM6" t="s">
        <v>122</v>
      </c>
      <c r="BN6" t="s">
        <v>123</v>
      </c>
      <c r="BO6">
        <v>64</v>
      </c>
      <c r="BP6">
        <v>343</v>
      </c>
      <c r="BQ6">
        <v>1092</v>
      </c>
      <c r="BR6">
        <v>2733</v>
      </c>
      <c r="BS6">
        <v>4</v>
      </c>
      <c r="BT6">
        <v>12</v>
      </c>
      <c r="BU6">
        <v>18</v>
      </c>
      <c r="BV6">
        <v>1</v>
      </c>
      <c r="BW6">
        <v>72</v>
      </c>
      <c r="BX6">
        <v>75</v>
      </c>
      <c r="BY6">
        <v>76</v>
      </c>
      <c r="BZ6">
        <v>95</v>
      </c>
      <c r="CA6">
        <v>4</v>
      </c>
      <c r="CB6">
        <v>0</v>
      </c>
      <c r="CC6">
        <v>0</v>
      </c>
      <c r="CD6">
        <v>0</v>
      </c>
      <c r="CE6" t="s">
        <v>124</v>
      </c>
      <c r="CF6" t="s">
        <v>125</v>
      </c>
      <c r="CG6" t="s">
        <v>126</v>
      </c>
      <c r="CH6" t="s">
        <v>126</v>
      </c>
      <c r="CI6" t="s">
        <v>126</v>
      </c>
      <c r="CJ6" t="s">
        <v>126</v>
      </c>
      <c r="CK6" t="s">
        <v>126</v>
      </c>
      <c r="CL6">
        <v>4606260</v>
      </c>
      <c r="CM6">
        <v>4609260</v>
      </c>
    </row>
    <row r="7" spans="1:91" x14ac:dyDescent="0.2">
      <c r="A7" t="s">
        <v>91</v>
      </c>
      <c r="B7" t="s">
        <v>92</v>
      </c>
      <c r="C7" t="s">
        <v>93</v>
      </c>
      <c r="D7" t="s">
        <v>94</v>
      </c>
      <c r="E7" t="s">
        <v>95</v>
      </c>
      <c r="F7" t="s">
        <v>96</v>
      </c>
      <c r="G7" t="s">
        <v>127</v>
      </c>
      <c r="H7">
        <v>32303260</v>
      </c>
      <c r="I7" t="s">
        <v>98</v>
      </c>
      <c r="J7" t="s">
        <v>99</v>
      </c>
      <c r="K7">
        <v>0</v>
      </c>
      <c r="L7">
        <v>1000</v>
      </c>
      <c r="M7">
        <v>0</v>
      </c>
      <c r="N7">
        <v>0</v>
      </c>
      <c r="O7">
        <v>0</v>
      </c>
      <c r="P7">
        <v>1000</v>
      </c>
      <c r="Q7">
        <v>0</v>
      </c>
      <c r="R7">
        <v>440</v>
      </c>
      <c r="S7">
        <v>560</v>
      </c>
      <c r="T7" t="s">
        <v>100</v>
      </c>
      <c r="W7" t="s">
        <v>100</v>
      </c>
      <c r="X7">
        <v>27260</v>
      </c>
      <c r="Y7" t="s">
        <v>101</v>
      </c>
      <c r="Z7" t="s">
        <v>102</v>
      </c>
      <c r="AA7" t="s">
        <v>103</v>
      </c>
      <c r="AB7" t="s">
        <v>104</v>
      </c>
      <c r="AC7" t="s">
        <v>104</v>
      </c>
      <c r="AD7">
        <v>341260</v>
      </c>
      <c r="AE7" t="s">
        <v>105</v>
      </c>
      <c r="AF7" t="s">
        <v>106</v>
      </c>
      <c r="AG7" t="s">
        <v>107</v>
      </c>
      <c r="AH7" t="s">
        <v>107</v>
      </c>
      <c r="AI7">
        <v>30084260</v>
      </c>
      <c r="AJ7" t="s">
        <v>108</v>
      </c>
      <c r="AK7" t="s">
        <v>108</v>
      </c>
      <c r="AM7" t="s">
        <v>108</v>
      </c>
      <c r="AN7">
        <v>235260</v>
      </c>
      <c r="AO7" t="s">
        <v>109</v>
      </c>
      <c r="AP7" t="s">
        <v>109</v>
      </c>
      <c r="AQ7" t="s">
        <v>109</v>
      </c>
      <c r="AR7">
        <v>4260</v>
      </c>
      <c r="AS7" t="s">
        <v>110</v>
      </c>
      <c r="AT7" t="s">
        <v>110</v>
      </c>
      <c r="AU7" t="s">
        <v>111</v>
      </c>
      <c r="AV7" t="s">
        <v>155</v>
      </c>
      <c r="AW7" t="s">
        <v>156</v>
      </c>
      <c r="AX7" t="s">
        <v>156</v>
      </c>
      <c r="AY7" t="s">
        <v>156</v>
      </c>
      <c r="AZ7">
        <v>2822260</v>
      </c>
      <c r="BA7" t="s">
        <v>116</v>
      </c>
      <c r="BB7" t="s">
        <v>117</v>
      </c>
      <c r="BC7" t="s">
        <v>118</v>
      </c>
      <c r="BD7" t="s">
        <v>118</v>
      </c>
      <c r="BE7" t="s">
        <v>119</v>
      </c>
      <c r="BG7" t="s">
        <v>119</v>
      </c>
      <c r="BH7">
        <v>95260</v>
      </c>
      <c r="BI7" t="s">
        <v>154</v>
      </c>
      <c r="BJ7" t="s">
        <v>111</v>
      </c>
      <c r="BK7" t="s">
        <v>111</v>
      </c>
      <c r="BL7" t="s">
        <v>121</v>
      </c>
      <c r="BM7" t="s">
        <v>122</v>
      </c>
      <c r="BN7" t="s">
        <v>123</v>
      </c>
      <c r="BO7">
        <v>64</v>
      </c>
      <c r="BP7">
        <v>341</v>
      </c>
      <c r="BQ7">
        <v>1109</v>
      </c>
      <c r="BR7">
        <v>2822</v>
      </c>
      <c r="BS7">
        <v>3</v>
      </c>
      <c r="BT7">
        <v>235</v>
      </c>
      <c r="BU7">
        <v>0</v>
      </c>
      <c r="BV7">
        <v>1</v>
      </c>
      <c r="BW7">
        <v>72</v>
      </c>
      <c r="BX7">
        <v>75</v>
      </c>
      <c r="BY7">
        <v>76</v>
      </c>
      <c r="BZ7">
        <v>95</v>
      </c>
      <c r="CA7">
        <v>4</v>
      </c>
      <c r="CB7">
        <v>0</v>
      </c>
      <c r="CC7">
        <v>0</v>
      </c>
      <c r="CD7">
        <v>0</v>
      </c>
      <c r="CE7" t="s">
        <v>124</v>
      </c>
      <c r="CF7" t="s">
        <v>125</v>
      </c>
      <c r="CG7" t="s">
        <v>126</v>
      </c>
      <c r="CH7" t="s">
        <v>126</v>
      </c>
      <c r="CI7" t="s">
        <v>126</v>
      </c>
      <c r="CJ7" t="s">
        <v>126</v>
      </c>
      <c r="CK7" t="s">
        <v>126</v>
      </c>
      <c r="CL7">
        <v>4606260</v>
      </c>
      <c r="CM7">
        <v>4609260</v>
      </c>
    </row>
    <row r="8" spans="1:91" x14ac:dyDescent="0.2">
      <c r="A8" t="s">
        <v>91</v>
      </c>
      <c r="B8" t="s">
        <v>92</v>
      </c>
      <c r="C8" t="s">
        <v>93</v>
      </c>
      <c r="D8" t="s">
        <v>94</v>
      </c>
      <c r="E8" t="s">
        <v>95</v>
      </c>
      <c r="F8" t="s">
        <v>96</v>
      </c>
      <c r="G8" t="s">
        <v>127</v>
      </c>
      <c r="H8">
        <v>32303260</v>
      </c>
      <c r="I8" t="s">
        <v>98</v>
      </c>
      <c r="J8" t="s">
        <v>99</v>
      </c>
      <c r="K8">
        <v>0</v>
      </c>
      <c r="L8">
        <v>54000</v>
      </c>
      <c r="M8">
        <v>0</v>
      </c>
      <c r="N8">
        <v>2000</v>
      </c>
      <c r="O8">
        <v>0</v>
      </c>
      <c r="P8">
        <v>56000</v>
      </c>
      <c r="Q8">
        <v>1596</v>
      </c>
      <c r="R8">
        <v>52263.75</v>
      </c>
      <c r="S8">
        <v>2140.25</v>
      </c>
      <c r="T8" t="s">
        <v>100</v>
      </c>
      <c r="W8" t="s">
        <v>100</v>
      </c>
      <c r="X8">
        <v>27260</v>
      </c>
      <c r="Y8" t="s">
        <v>101</v>
      </c>
      <c r="Z8" t="s">
        <v>102</v>
      </c>
      <c r="AA8" t="s">
        <v>103</v>
      </c>
      <c r="AB8" t="s">
        <v>104</v>
      </c>
      <c r="AC8" t="s">
        <v>104</v>
      </c>
      <c r="AD8">
        <v>341260</v>
      </c>
      <c r="AE8" t="s">
        <v>105</v>
      </c>
      <c r="AF8" t="s">
        <v>106</v>
      </c>
      <c r="AG8" t="s">
        <v>107</v>
      </c>
      <c r="AH8" t="s">
        <v>107</v>
      </c>
      <c r="AI8">
        <v>30084260</v>
      </c>
      <c r="AJ8" t="s">
        <v>108</v>
      </c>
      <c r="AK8" t="s">
        <v>108</v>
      </c>
      <c r="AM8" t="s">
        <v>108</v>
      </c>
      <c r="AN8">
        <v>235260</v>
      </c>
      <c r="AO8" t="s">
        <v>109</v>
      </c>
      <c r="AP8" t="s">
        <v>109</v>
      </c>
      <c r="AQ8" t="s">
        <v>109</v>
      </c>
      <c r="AR8">
        <v>4260</v>
      </c>
      <c r="AS8" t="s">
        <v>110</v>
      </c>
      <c r="AT8" t="s">
        <v>110</v>
      </c>
      <c r="AU8" t="s">
        <v>111</v>
      </c>
      <c r="AV8" t="s">
        <v>157</v>
      </c>
      <c r="AW8" t="s">
        <v>157</v>
      </c>
      <c r="AY8" t="s">
        <v>157</v>
      </c>
      <c r="AZ8">
        <v>1080260</v>
      </c>
      <c r="BA8" t="s">
        <v>116</v>
      </c>
      <c r="BB8" t="s">
        <v>117</v>
      </c>
      <c r="BC8" t="s">
        <v>118</v>
      </c>
      <c r="BD8" t="s">
        <v>118</v>
      </c>
      <c r="BE8" t="s">
        <v>119</v>
      </c>
      <c r="BG8" t="s">
        <v>119</v>
      </c>
      <c r="BH8">
        <v>95260</v>
      </c>
      <c r="BI8" t="s">
        <v>154</v>
      </c>
      <c r="BJ8" t="s">
        <v>111</v>
      </c>
      <c r="BK8" t="s">
        <v>111</v>
      </c>
      <c r="BL8" t="s">
        <v>121</v>
      </c>
      <c r="BM8" t="s">
        <v>122</v>
      </c>
      <c r="BN8" t="s">
        <v>123</v>
      </c>
      <c r="BO8">
        <v>64</v>
      </c>
      <c r="BP8">
        <v>346</v>
      </c>
      <c r="BQ8">
        <v>1080</v>
      </c>
      <c r="BR8">
        <v>0</v>
      </c>
      <c r="BS8">
        <v>3</v>
      </c>
      <c r="BT8">
        <v>235</v>
      </c>
      <c r="BU8">
        <v>0</v>
      </c>
      <c r="BV8">
        <v>1</v>
      </c>
      <c r="BW8">
        <v>72</v>
      </c>
      <c r="BX8">
        <v>75</v>
      </c>
      <c r="BY8">
        <v>76</v>
      </c>
      <c r="BZ8">
        <v>95</v>
      </c>
      <c r="CA8">
        <v>4</v>
      </c>
      <c r="CB8">
        <v>0</v>
      </c>
      <c r="CC8">
        <v>0</v>
      </c>
      <c r="CD8">
        <v>0</v>
      </c>
      <c r="CE8" t="s">
        <v>124</v>
      </c>
      <c r="CF8" t="s">
        <v>125</v>
      </c>
      <c r="CG8" t="s">
        <v>126</v>
      </c>
      <c r="CH8" t="s">
        <v>126</v>
      </c>
      <c r="CI8" t="s">
        <v>126</v>
      </c>
      <c r="CJ8" t="s">
        <v>126</v>
      </c>
      <c r="CK8" t="s">
        <v>126</v>
      </c>
      <c r="CL8">
        <v>4606260</v>
      </c>
      <c r="CM8">
        <v>4609260</v>
      </c>
    </row>
    <row r="9" spans="1:91" x14ac:dyDescent="0.2">
      <c r="A9" t="s">
        <v>91</v>
      </c>
      <c r="B9" t="s">
        <v>92</v>
      </c>
      <c r="C9" t="s">
        <v>93</v>
      </c>
      <c r="D9" t="s">
        <v>94</v>
      </c>
      <c r="E9" t="s">
        <v>95</v>
      </c>
      <c r="F9" t="s">
        <v>96</v>
      </c>
      <c r="G9" t="s">
        <v>127</v>
      </c>
      <c r="H9">
        <v>32303260</v>
      </c>
      <c r="I9" t="s">
        <v>98</v>
      </c>
      <c r="J9" t="s">
        <v>99</v>
      </c>
      <c r="K9">
        <v>0</v>
      </c>
      <c r="L9">
        <v>61900</v>
      </c>
      <c r="M9">
        <v>0</v>
      </c>
      <c r="N9">
        <v>0</v>
      </c>
      <c r="O9">
        <v>0</v>
      </c>
      <c r="P9">
        <v>61900</v>
      </c>
      <c r="Q9">
        <v>0</v>
      </c>
      <c r="R9">
        <v>61576.56</v>
      </c>
      <c r="S9">
        <v>323.44</v>
      </c>
      <c r="T9" t="s">
        <v>100</v>
      </c>
      <c r="W9" t="s">
        <v>100</v>
      </c>
      <c r="X9">
        <v>27260</v>
      </c>
      <c r="Y9" t="s">
        <v>101</v>
      </c>
      <c r="Z9" t="s">
        <v>102</v>
      </c>
      <c r="AA9" t="s">
        <v>103</v>
      </c>
      <c r="AB9" t="s">
        <v>104</v>
      </c>
      <c r="AC9" t="s">
        <v>104</v>
      </c>
      <c r="AD9">
        <v>341260</v>
      </c>
      <c r="AE9" t="s">
        <v>105</v>
      </c>
      <c r="AF9" t="s">
        <v>106</v>
      </c>
      <c r="AG9" t="s">
        <v>107</v>
      </c>
      <c r="AH9" t="s">
        <v>107</v>
      </c>
      <c r="AI9">
        <v>30084260</v>
      </c>
      <c r="AJ9" t="s">
        <v>108</v>
      </c>
      <c r="AK9" t="s">
        <v>108</v>
      </c>
      <c r="AM9" t="s">
        <v>108</v>
      </c>
      <c r="AN9">
        <v>235260</v>
      </c>
      <c r="AO9" t="s">
        <v>109</v>
      </c>
      <c r="AP9" t="s">
        <v>109</v>
      </c>
      <c r="AQ9" t="s">
        <v>109</v>
      </c>
      <c r="AR9">
        <v>4260</v>
      </c>
      <c r="AS9" t="s">
        <v>110</v>
      </c>
      <c r="AT9" t="s">
        <v>110</v>
      </c>
      <c r="AU9" t="s">
        <v>111</v>
      </c>
      <c r="AV9" t="s">
        <v>158</v>
      </c>
      <c r="AW9" t="s">
        <v>159</v>
      </c>
      <c r="AX9" t="s">
        <v>159</v>
      </c>
      <c r="AY9" t="s">
        <v>159</v>
      </c>
      <c r="AZ9">
        <v>2560260</v>
      </c>
      <c r="BA9" t="s">
        <v>116</v>
      </c>
      <c r="BB9" t="s">
        <v>117</v>
      </c>
      <c r="BC9" t="s">
        <v>118</v>
      </c>
      <c r="BD9" t="s">
        <v>118</v>
      </c>
      <c r="BE9" t="s">
        <v>119</v>
      </c>
      <c r="BG9" t="s">
        <v>119</v>
      </c>
      <c r="BH9">
        <v>95260</v>
      </c>
      <c r="BI9" t="s">
        <v>154</v>
      </c>
      <c r="BJ9" t="s">
        <v>111</v>
      </c>
      <c r="BK9" t="s">
        <v>111</v>
      </c>
      <c r="BL9" t="s">
        <v>121</v>
      </c>
      <c r="BM9" t="s">
        <v>122</v>
      </c>
      <c r="BN9" t="s">
        <v>123</v>
      </c>
      <c r="BO9">
        <v>64</v>
      </c>
      <c r="BP9">
        <v>353</v>
      </c>
      <c r="BQ9">
        <v>1014</v>
      </c>
      <c r="BR9">
        <v>2560</v>
      </c>
      <c r="BS9">
        <v>3</v>
      </c>
      <c r="BT9">
        <v>235</v>
      </c>
      <c r="BU9">
        <v>0</v>
      </c>
      <c r="BV9">
        <v>1</v>
      </c>
      <c r="BW9">
        <v>72</v>
      </c>
      <c r="BX9">
        <v>75</v>
      </c>
      <c r="BY9">
        <v>76</v>
      </c>
      <c r="BZ9">
        <v>95</v>
      </c>
      <c r="CA9">
        <v>4</v>
      </c>
      <c r="CB9">
        <v>0</v>
      </c>
      <c r="CC9">
        <v>0</v>
      </c>
      <c r="CD9">
        <v>0</v>
      </c>
      <c r="CE9" t="s">
        <v>124</v>
      </c>
      <c r="CF9" t="s">
        <v>125</v>
      </c>
      <c r="CG9" t="s">
        <v>126</v>
      </c>
      <c r="CH9" t="s">
        <v>126</v>
      </c>
      <c r="CI9" t="s">
        <v>126</v>
      </c>
      <c r="CJ9" t="s">
        <v>126</v>
      </c>
      <c r="CK9" t="s">
        <v>126</v>
      </c>
      <c r="CL9">
        <v>4606260</v>
      </c>
      <c r="CM9">
        <v>4609260</v>
      </c>
    </row>
    <row r="10" spans="1:91" x14ac:dyDescent="0.2">
      <c r="A10" t="s">
        <v>91</v>
      </c>
      <c r="B10" t="s">
        <v>92</v>
      </c>
      <c r="C10" t="s">
        <v>93</v>
      </c>
      <c r="D10" t="s">
        <v>94</v>
      </c>
      <c r="E10" t="s">
        <v>95</v>
      </c>
      <c r="F10" t="s">
        <v>96</v>
      </c>
      <c r="G10" t="s">
        <v>127</v>
      </c>
      <c r="H10">
        <v>32303260</v>
      </c>
      <c r="I10" t="s">
        <v>98</v>
      </c>
      <c r="J10" t="s">
        <v>99</v>
      </c>
      <c r="K10">
        <v>500</v>
      </c>
      <c r="L10">
        <v>0</v>
      </c>
      <c r="M10">
        <v>0</v>
      </c>
      <c r="N10">
        <v>0</v>
      </c>
      <c r="O10">
        <v>0</v>
      </c>
      <c r="P10">
        <v>500</v>
      </c>
      <c r="Q10">
        <v>0</v>
      </c>
      <c r="R10">
        <v>482.69</v>
      </c>
      <c r="S10">
        <v>17.309999999999999</v>
      </c>
      <c r="T10" t="s">
        <v>100</v>
      </c>
      <c r="W10" t="s">
        <v>100</v>
      </c>
      <c r="X10">
        <v>27260</v>
      </c>
      <c r="Y10" t="s">
        <v>101</v>
      </c>
      <c r="Z10" t="s">
        <v>102</v>
      </c>
      <c r="AA10" t="s">
        <v>103</v>
      </c>
      <c r="AB10" t="s">
        <v>104</v>
      </c>
      <c r="AC10" t="s">
        <v>104</v>
      </c>
      <c r="AD10">
        <v>341260</v>
      </c>
      <c r="AE10" t="s">
        <v>105</v>
      </c>
      <c r="AF10" t="s">
        <v>106</v>
      </c>
      <c r="AG10" t="s">
        <v>107</v>
      </c>
      <c r="AH10" t="s">
        <v>107</v>
      </c>
      <c r="AI10">
        <v>30084260</v>
      </c>
      <c r="AJ10" t="s">
        <v>108</v>
      </c>
      <c r="AK10" t="s">
        <v>108</v>
      </c>
      <c r="AM10" t="s">
        <v>108</v>
      </c>
      <c r="AN10">
        <v>235260</v>
      </c>
      <c r="AO10" t="s">
        <v>109</v>
      </c>
      <c r="AP10" t="s">
        <v>109</v>
      </c>
      <c r="AQ10" t="s">
        <v>109</v>
      </c>
      <c r="AR10">
        <v>4260</v>
      </c>
      <c r="AS10" t="s">
        <v>110</v>
      </c>
      <c r="AT10" t="s">
        <v>110</v>
      </c>
      <c r="AU10" t="s">
        <v>160</v>
      </c>
      <c r="AV10" t="s">
        <v>161</v>
      </c>
      <c r="AW10" t="s">
        <v>162</v>
      </c>
      <c r="AX10" t="s">
        <v>163</v>
      </c>
      <c r="AY10" t="s">
        <v>164</v>
      </c>
      <c r="AZ10">
        <v>4141260</v>
      </c>
      <c r="BA10" t="s">
        <v>116</v>
      </c>
      <c r="BB10" t="s">
        <v>117</v>
      </c>
      <c r="BC10" t="s">
        <v>118</v>
      </c>
      <c r="BD10" t="s">
        <v>118</v>
      </c>
      <c r="BE10" t="s">
        <v>119</v>
      </c>
      <c r="BG10" t="s">
        <v>119</v>
      </c>
      <c r="BH10">
        <v>95260</v>
      </c>
      <c r="BI10" t="s">
        <v>154</v>
      </c>
      <c r="BJ10" t="s">
        <v>160</v>
      </c>
      <c r="BK10" t="s">
        <v>160</v>
      </c>
      <c r="BL10" t="s">
        <v>121</v>
      </c>
      <c r="BM10" t="s">
        <v>122</v>
      </c>
      <c r="BN10" t="s">
        <v>123</v>
      </c>
      <c r="BO10">
        <v>63</v>
      </c>
      <c r="BP10">
        <v>359</v>
      </c>
      <c r="BQ10">
        <v>1111</v>
      </c>
      <c r="BR10">
        <v>2826</v>
      </c>
      <c r="BS10">
        <v>3</v>
      </c>
      <c r="BT10">
        <v>235</v>
      </c>
      <c r="BU10">
        <v>0</v>
      </c>
      <c r="BV10">
        <v>1</v>
      </c>
      <c r="BW10">
        <v>72</v>
      </c>
      <c r="BX10">
        <v>75</v>
      </c>
      <c r="BY10">
        <v>76</v>
      </c>
      <c r="BZ10">
        <v>95</v>
      </c>
      <c r="CA10">
        <v>4</v>
      </c>
      <c r="CB10">
        <v>0</v>
      </c>
      <c r="CC10">
        <v>0</v>
      </c>
      <c r="CD10">
        <v>0</v>
      </c>
      <c r="CE10" t="s">
        <v>124</v>
      </c>
      <c r="CF10" t="s">
        <v>125</v>
      </c>
      <c r="CG10" t="s">
        <v>166</v>
      </c>
      <c r="CH10" t="s">
        <v>167</v>
      </c>
      <c r="CI10" t="s">
        <v>168</v>
      </c>
      <c r="CJ10" t="s">
        <v>168</v>
      </c>
      <c r="CK10" t="s">
        <v>168</v>
      </c>
      <c r="CL10">
        <v>4606260</v>
      </c>
      <c r="CM10">
        <v>4609260</v>
      </c>
    </row>
    <row r="11" spans="1:91" x14ac:dyDescent="0.2">
      <c r="A11" t="s">
        <v>91</v>
      </c>
      <c r="B11" t="s">
        <v>92</v>
      </c>
      <c r="C11" t="s">
        <v>93</v>
      </c>
      <c r="D11" t="s">
        <v>94</v>
      </c>
      <c r="E11" t="s">
        <v>95</v>
      </c>
      <c r="F11" t="s">
        <v>96</v>
      </c>
      <c r="G11" t="s">
        <v>127</v>
      </c>
      <c r="H11">
        <v>32303260</v>
      </c>
      <c r="I11" t="s">
        <v>98</v>
      </c>
      <c r="J11" t="s">
        <v>99</v>
      </c>
      <c r="K11">
        <v>3000</v>
      </c>
      <c r="L11">
        <v>-2000</v>
      </c>
      <c r="M11">
        <v>0</v>
      </c>
      <c r="N11">
        <v>0</v>
      </c>
      <c r="O11">
        <v>0</v>
      </c>
      <c r="P11">
        <v>1000</v>
      </c>
      <c r="Q11">
        <v>0</v>
      </c>
      <c r="R11">
        <v>755</v>
      </c>
      <c r="S11">
        <v>245</v>
      </c>
      <c r="T11" t="s">
        <v>100</v>
      </c>
      <c r="W11" t="s">
        <v>100</v>
      </c>
      <c r="X11">
        <v>27260</v>
      </c>
      <c r="Y11" t="s">
        <v>101</v>
      </c>
      <c r="Z11" t="s">
        <v>102</v>
      </c>
      <c r="AA11" t="s">
        <v>103</v>
      </c>
      <c r="AB11" t="s">
        <v>104</v>
      </c>
      <c r="AC11" t="s">
        <v>104</v>
      </c>
      <c r="AD11">
        <v>341260</v>
      </c>
      <c r="AE11" t="s">
        <v>105</v>
      </c>
      <c r="AF11" t="s">
        <v>106</v>
      </c>
      <c r="AG11" t="s">
        <v>107</v>
      </c>
      <c r="AH11" t="s">
        <v>107</v>
      </c>
      <c r="AI11">
        <v>30084260</v>
      </c>
      <c r="AJ11" t="s">
        <v>108</v>
      </c>
      <c r="AK11" t="s">
        <v>108</v>
      </c>
      <c r="AM11" t="s">
        <v>108</v>
      </c>
      <c r="AN11">
        <v>235260</v>
      </c>
      <c r="AO11" t="s">
        <v>109</v>
      </c>
      <c r="AP11" t="s">
        <v>109</v>
      </c>
      <c r="AQ11" t="s">
        <v>109</v>
      </c>
      <c r="AR11">
        <v>4260</v>
      </c>
      <c r="AS11" t="s">
        <v>110</v>
      </c>
      <c r="AT11" t="s">
        <v>110</v>
      </c>
      <c r="AU11" t="s">
        <v>111</v>
      </c>
      <c r="AV11" t="s">
        <v>112</v>
      </c>
      <c r="AW11" t="s">
        <v>113</v>
      </c>
      <c r="AX11" t="s">
        <v>165</v>
      </c>
      <c r="AY11" t="s">
        <v>165</v>
      </c>
      <c r="AZ11">
        <v>3373260</v>
      </c>
      <c r="BA11" t="s">
        <v>116</v>
      </c>
      <c r="BB11" t="s">
        <v>117</v>
      </c>
      <c r="BC11" t="s">
        <v>118</v>
      </c>
      <c r="BD11" t="s">
        <v>118</v>
      </c>
      <c r="BE11" t="s">
        <v>119</v>
      </c>
      <c r="BG11" t="s">
        <v>119</v>
      </c>
      <c r="BH11">
        <v>95260</v>
      </c>
      <c r="BI11" t="s">
        <v>154</v>
      </c>
      <c r="BJ11" t="s">
        <v>111</v>
      </c>
      <c r="BK11" t="s">
        <v>111</v>
      </c>
      <c r="BL11" t="s">
        <v>121</v>
      </c>
      <c r="BM11" t="s">
        <v>122</v>
      </c>
      <c r="BN11" t="s">
        <v>123</v>
      </c>
      <c r="BO11">
        <v>64</v>
      </c>
      <c r="BP11">
        <v>337</v>
      </c>
      <c r="BQ11">
        <v>849</v>
      </c>
      <c r="BR11">
        <v>2172</v>
      </c>
      <c r="BS11">
        <v>3</v>
      </c>
      <c r="BT11">
        <v>235</v>
      </c>
      <c r="BU11">
        <v>0</v>
      </c>
      <c r="BV11">
        <v>1</v>
      </c>
      <c r="BW11">
        <v>72</v>
      </c>
      <c r="BX11">
        <v>75</v>
      </c>
      <c r="BY11">
        <v>76</v>
      </c>
      <c r="BZ11">
        <v>95</v>
      </c>
      <c r="CA11">
        <v>4</v>
      </c>
      <c r="CB11">
        <v>0</v>
      </c>
      <c r="CC11">
        <v>0</v>
      </c>
      <c r="CD11">
        <v>0</v>
      </c>
      <c r="CE11" t="s">
        <v>124</v>
      </c>
      <c r="CF11" t="s">
        <v>125</v>
      </c>
      <c r="CG11" t="s">
        <v>126</v>
      </c>
      <c r="CH11" t="s">
        <v>126</v>
      </c>
      <c r="CI11" t="s">
        <v>126</v>
      </c>
      <c r="CJ11" t="s">
        <v>126</v>
      </c>
      <c r="CK11" t="s">
        <v>126</v>
      </c>
      <c r="CL11">
        <v>4606260</v>
      </c>
      <c r="CM11">
        <v>4609260</v>
      </c>
    </row>
    <row r="12" spans="1:91" x14ac:dyDescent="0.2">
      <c r="A12" t="s">
        <v>91</v>
      </c>
      <c r="B12" t="s">
        <v>92</v>
      </c>
      <c r="C12" t="s">
        <v>93</v>
      </c>
      <c r="D12" t="s">
        <v>94</v>
      </c>
      <c r="E12" t="s">
        <v>95</v>
      </c>
      <c r="F12" t="s">
        <v>96</v>
      </c>
      <c r="G12" t="s">
        <v>127</v>
      </c>
      <c r="H12">
        <v>32303260</v>
      </c>
      <c r="I12" t="s">
        <v>98</v>
      </c>
      <c r="J12" t="s">
        <v>99</v>
      </c>
      <c r="K12">
        <v>5000</v>
      </c>
      <c r="L12">
        <v>-4000</v>
      </c>
      <c r="M12">
        <v>0</v>
      </c>
      <c r="N12">
        <v>0</v>
      </c>
      <c r="O12">
        <v>0</v>
      </c>
      <c r="P12">
        <v>1000</v>
      </c>
      <c r="Q12">
        <v>0</v>
      </c>
      <c r="R12">
        <v>970</v>
      </c>
      <c r="S12">
        <v>30</v>
      </c>
      <c r="T12" t="s">
        <v>100</v>
      </c>
      <c r="W12" t="s">
        <v>100</v>
      </c>
      <c r="X12">
        <v>27260</v>
      </c>
      <c r="Y12" t="s">
        <v>101</v>
      </c>
      <c r="Z12" t="s">
        <v>102</v>
      </c>
      <c r="AA12" t="s">
        <v>103</v>
      </c>
      <c r="AB12" t="s">
        <v>104</v>
      </c>
      <c r="AC12" t="s">
        <v>104</v>
      </c>
      <c r="AD12">
        <v>341260</v>
      </c>
      <c r="AE12" t="s">
        <v>105</v>
      </c>
      <c r="AF12" t="s">
        <v>106</v>
      </c>
      <c r="AG12" t="s">
        <v>107</v>
      </c>
      <c r="AH12" t="s">
        <v>107</v>
      </c>
      <c r="AI12">
        <v>30084260</v>
      </c>
      <c r="AJ12" t="s">
        <v>108</v>
      </c>
      <c r="AK12" t="s">
        <v>108</v>
      </c>
      <c r="AM12" t="s">
        <v>108</v>
      </c>
      <c r="AN12">
        <v>235260</v>
      </c>
      <c r="AO12" t="s">
        <v>109</v>
      </c>
      <c r="AP12" t="s">
        <v>109</v>
      </c>
      <c r="AQ12" t="s">
        <v>109</v>
      </c>
      <c r="AR12">
        <v>4260</v>
      </c>
      <c r="AS12" t="s">
        <v>110</v>
      </c>
      <c r="AT12" t="s">
        <v>110</v>
      </c>
      <c r="AU12" t="s">
        <v>111</v>
      </c>
      <c r="AV12" t="s">
        <v>112</v>
      </c>
      <c r="AW12" t="s">
        <v>113</v>
      </c>
      <c r="AX12" t="s">
        <v>169</v>
      </c>
      <c r="AY12" t="s">
        <v>169</v>
      </c>
      <c r="AZ12">
        <v>3375260</v>
      </c>
      <c r="BA12" t="s">
        <v>116</v>
      </c>
      <c r="BB12" t="s">
        <v>117</v>
      </c>
      <c r="BC12" t="s">
        <v>118</v>
      </c>
      <c r="BD12" t="s">
        <v>118</v>
      </c>
      <c r="BE12" t="s">
        <v>119</v>
      </c>
      <c r="BG12" t="s">
        <v>119</v>
      </c>
      <c r="BH12">
        <v>95260</v>
      </c>
      <c r="BI12" t="s">
        <v>154</v>
      </c>
      <c r="BJ12" t="s">
        <v>111</v>
      </c>
      <c r="BK12" t="s">
        <v>111</v>
      </c>
      <c r="BL12" t="s">
        <v>121</v>
      </c>
      <c r="BM12" t="s">
        <v>122</v>
      </c>
      <c r="BN12" t="s">
        <v>123</v>
      </c>
      <c r="BO12">
        <v>64</v>
      </c>
      <c r="BP12">
        <v>337</v>
      </c>
      <c r="BQ12">
        <v>849</v>
      </c>
      <c r="BR12">
        <v>2171</v>
      </c>
      <c r="BS12">
        <v>3</v>
      </c>
      <c r="BT12">
        <v>235</v>
      </c>
      <c r="BU12">
        <v>0</v>
      </c>
      <c r="BV12">
        <v>1</v>
      </c>
      <c r="BW12">
        <v>72</v>
      </c>
      <c r="BX12">
        <v>75</v>
      </c>
      <c r="BY12">
        <v>76</v>
      </c>
      <c r="BZ12">
        <v>95</v>
      </c>
      <c r="CA12">
        <v>4</v>
      </c>
      <c r="CB12">
        <v>0</v>
      </c>
      <c r="CC12">
        <v>0</v>
      </c>
      <c r="CD12">
        <v>0</v>
      </c>
      <c r="CE12" t="s">
        <v>124</v>
      </c>
      <c r="CF12" t="s">
        <v>125</v>
      </c>
      <c r="CG12" t="s">
        <v>126</v>
      </c>
      <c r="CH12" t="s">
        <v>126</v>
      </c>
      <c r="CI12" t="s">
        <v>126</v>
      </c>
      <c r="CJ12" t="s">
        <v>126</v>
      </c>
      <c r="CK12" t="s">
        <v>126</v>
      </c>
      <c r="CL12">
        <v>4606260</v>
      </c>
      <c r="CM12">
        <v>4609260</v>
      </c>
    </row>
    <row r="13" spans="1:91" x14ac:dyDescent="0.2">
      <c r="A13" t="s">
        <v>91</v>
      </c>
      <c r="B13" t="s">
        <v>92</v>
      </c>
      <c r="C13" t="s">
        <v>93</v>
      </c>
      <c r="D13" t="s">
        <v>94</v>
      </c>
      <c r="E13" t="s">
        <v>95</v>
      </c>
      <c r="F13" t="s">
        <v>96</v>
      </c>
      <c r="G13" t="s">
        <v>127</v>
      </c>
      <c r="H13">
        <v>32303260</v>
      </c>
      <c r="I13" t="s">
        <v>98</v>
      </c>
      <c r="J13" t="s">
        <v>99</v>
      </c>
      <c r="K13">
        <v>10000</v>
      </c>
      <c r="L13">
        <v>-8300</v>
      </c>
      <c r="M13">
        <v>0</v>
      </c>
      <c r="N13">
        <v>0</v>
      </c>
      <c r="O13">
        <v>0</v>
      </c>
      <c r="P13">
        <v>1700</v>
      </c>
      <c r="Q13">
        <v>0</v>
      </c>
      <c r="R13">
        <v>330.45</v>
      </c>
      <c r="S13">
        <v>1369.55</v>
      </c>
      <c r="T13" t="s">
        <v>100</v>
      </c>
      <c r="W13" t="s">
        <v>100</v>
      </c>
      <c r="X13">
        <v>27260</v>
      </c>
      <c r="Y13" t="s">
        <v>101</v>
      </c>
      <c r="Z13" t="s">
        <v>102</v>
      </c>
      <c r="AA13" t="s">
        <v>103</v>
      </c>
      <c r="AB13" t="s">
        <v>104</v>
      </c>
      <c r="AC13" t="s">
        <v>104</v>
      </c>
      <c r="AD13">
        <v>341260</v>
      </c>
      <c r="AE13" t="s">
        <v>105</v>
      </c>
      <c r="AF13" t="s">
        <v>106</v>
      </c>
      <c r="AG13" t="s">
        <v>107</v>
      </c>
      <c r="AH13" t="s">
        <v>107</v>
      </c>
      <c r="AI13">
        <v>30084260</v>
      </c>
      <c r="AJ13" t="s">
        <v>108</v>
      </c>
      <c r="AK13" t="s">
        <v>108</v>
      </c>
      <c r="AM13" t="s">
        <v>108</v>
      </c>
      <c r="AN13">
        <v>235260</v>
      </c>
      <c r="AO13" t="s">
        <v>109</v>
      </c>
      <c r="AP13" t="s">
        <v>109</v>
      </c>
      <c r="AQ13" t="s">
        <v>109</v>
      </c>
      <c r="AR13">
        <v>4260</v>
      </c>
      <c r="AS13" t="s">
        <v>110</v>
      </c>
      <c r="AT13" t="s">
        <v>110</v>
      </c>
      <c r="AU13" t="s">
        <v>111</v>
      </c>
      <c r="AV13" t="s">
        <v>112</v>
      </c>
      <c r="AW13" t="s">
        <v>113</v>
      </c>
      <c r="AX13" t="s">
        <v>170</v>
      </c>
      <c r="AY13" t="s">
        <v>171</v>
      </c>
      <c r="AZ13">
        <v>4003260</v>
      </c>
      <c r="BA13" t="s">
        <v>116</v>
      </c>
      <c r="BB13" t="s">
        <v>117</v>
      </c>
      <c r="BC13" t="s">
        <v>118</v>
      </c>
      <c r="BD13" t="s">
        <v>118</v>
      </c>
      <c r="BE13" t="s">
        <v>119</v>
      </c>
      <c r="BG13" t="s">
        <v>119</v>
      </c>
      <c r="BH13">
        <v>95260</v>
      </c>
      <c r="BI13" t="s">
        <v>154</v>
      </c>
      <c r="BJ13" t="s">
        <v>111</v>
      </c>
      <c r="BK13" t="s">
        <v>111</v>
      </c>
      <c r="BL13" t="s">
        <v>121</v>
      </c>
      <c r="BM13" t="s">
        <v>122</v>
      </c>
      <c r="BN13" t="s">
        <v>123</v>
      </c>
      <c r="BO13">
        <v>64</v>
      </c>
      <c r="BP13">
        <v>337</v>
      </c>
      <c r="BQ13">
        <v>849</v>
      </c>
      <c r="BR13">
        <v>2170</v>
      </c>
      <c r="BS13">
        <v>3</v>
      </c>
      <c r="BT13">
        <v>235</v>
      </c>
      <c r="BU13">
        <v>0</v>
      </c>
      <c r="BV13">
        <v>1</v>
      </c>
      <c r="BW13">
        <v>72</v>
      </c>
      <c r="BX13">
        <v>75</v>
      </c>
      <c r="BY13">
        <v>76</v>
      </c>
      <c r="BZ13">
        <v>95</v>
      </c>
      <c r="CA13">
        <v>4</v>
      </c>
      <c r="CB13">
        <v>0</v>
      </c>
      <c r="CC13">
        <v>0</v>
      </c>
      <c r="CD13">
        <v>0</v>
      </c>
      <c r="CE13" t="s">
        <v>124</v>
      </c>
      <c r="CF13" t="s">
        <v>125</v>
      </c>
      <c r="CG13" t="s">
        <v>126</v>
      </c>
      <c r="CH13" t="s">
        <v>126</v>
      </c>
      <c r="CI13" t="s">
        <v>126</v>
      </c>
      <c r="CJ13" t="s">
        <v>126</v>
      </c>
      <c r="CK13" t="s">
        <v>126</v>
      </c>
      <c r="CL13">
        <v>4606260</v>
      </c>
      <c r="CM13">
        <v>4609260</v>
      </c>
    </row>
    <row r="14" spans="1:91" x14ac:dyDescent="0.2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127</v>
      </c>
      <c r="H14">
        <v>32303260</v>
      </c>
      <c r="I14" t="s">
        <v>98</v>
      </c>
      <c r="J14" t="s">
        <v>99</v>
      </c>
      <c r="K14">
        <v>10000</v>
      </c>
      <c r="L14">
        <v>0</v>
      </c>
      <c r="M14">
        <v>0</v>
      </c>
      <c r="N14">
        <v>0</v>
      </c>
      <c r="O14">
        <v>0</v>
      </c>
      <c r="P14">
        <v>10000</v>
      </c>
      <c r="Q14">
        <v>0</v>
      </c>
      <c r="R14">
        <v>0</v>
      </c>
      <c r="S14">
        <v>10000</v>
      </c>
      <c r="T14" t="s">
        <v>100</v>
      </c>
      <c r="W14" t="s">
        <v>100</v>
      </c>
      <c r="X14">
        <v>27260</v>
      </c>
      <c r="Y14" t="s">
        <v>101</v>
      </c>
      <c r="Z14" t="s">
        <v>102</v>
      </c>
      <c r="AA14" t="s">
        <v>103</v>
      </c>
      <c r="AB14" t="s">
        <v>104</v>
      </c>
      <c r="AC14" t="s">
        <v>104</v>
      </c>
      <c r="AD14">
        <v>341260</v>
      </c>
      <c r="AE14" t="s">
        <v>105</v>
      </c>
      <c r="AF14" t="s">
        <v>106</v>
      </c>
      <c r="AG14" t="s">
        <v>107</v>
      </c>
      <c r="AH14" t="s">
        <v>107</v>
      </c>
      <c r="AI14">
        <v>30084260</v>
      </c>
      <c r="AJ14" t="s">
        <v>108</v>
      </c>
      <c r="AK14" t="s">
        <v>108</v>
      </c>
      <c r="AM14" t="s">
        <v>108</v>
      </c>
      <c r="AN14">
        <v>235260</v>
      </c>
      <c r="AO14" t="s">
        <v>109</v>
      </c>
      <c r="AP14" t="s">
        <v>109</v>
      </c>
      <c r="AQ14" t="s">
        <v>109</v>
      </c>
      <c r="AR14">
        <v>4260</v>
      </c>
      <c r="AS14" t="s">
        <v>110</v>
      </c>
      <c r="AT14" t="s">
        <v>110</v>
      </c>
      <c r="AU14" t="s">
        <v>160</v>
      </c>
      <c r="AV14" t="s">
        <v>172</v>
      </c>
      <c r="AW14" t="s">
        <v>173</v>
      </c>
      <c r="AX14" t="s">
        <v>174</v>
      </c>
      <c r="AY14" t="s">
        <v>175</v>
      </c>
      <c r="AZ14">
        <v>4162260</v>
      </c>
      <c r="BA14" t="s">
        <v>116</v>
      </c>
      <c r="BB14" t="s">
        <v>117</v>
      </c>
      <c r="BC14" t="s">
        <v>118</v>
      </c>
      <c r="BD14" t="s">
        <v>118</v>
      </c>
      <c r="BE14" t="s">
        <v>119</v>
      </c>
      <c r="BG14" t="s">
        <v>119</v>
      </c>
      <c r="BH14">
        <v>95260</v>
      </c>
      <c r="BI14" t="s">
        <v>154</v>
      </c>
      <c r="BJ14" t="s">
        <v>160</v>
      </c>
      <c r="BK14" t="s">
        <v>160</v>
      </c>
      <c r="BL14" t="s">
        <v>121</v>
      </c>
      <c r="BM14" t="s">
        <v>122</v>
      </c>
      <c r="BN14" t="s">
        <v>123</v>
      </c>
      <c r="BO14">
        <v>63</v>
      </c>
      <c r="BP14">
        <v>358</v>
      </c>
      <c r="BQ14">
        <v>1113</v>
      </c>
      <c r="BR14">
        <v>2829</v>
      </c>
      <c r="BS14">
        <v>3</v>
      </c>
      <c r="BT14">
        <v>235</v>
      </c>
      <c r="BU14">
        <v>0</v>
      </c>
      <c r="BV14">
        <v>1</v>
      </c>
      <c r="BW14">
        <v>72</v>
      </c>
      <c r="BX14">
        <v>75</v>
      </c>
      <c r="BY14">
        <v>76</v>
      </c>
      <c r="BZ14">
        <v>95</v>
      </c>
      <c r="CA14">
        <v>4</v>
      </c>
      <c r="CB14">
        <v>0</v>
      </c>
      <c r="CC14">
        <v>0</v>
      </c>
      <c r="CD14">
        <v>0</v>
      </c>
      <c r="CE14" t="s">
        <v>124</v>
      </c>
      <c r="CF14" t="s">
        <v>125</v>
      </c>
      <c r="CG14" t="s">
        <v>166</v>
      </c>
      <c r="CH14" t="s">
        <v>183</v>
      </c>
      <c r="CI14" t="s">
        <v>184</v>
      </c>
      <c r="CJ14" t="s">
        <v>184</v>
      </c>
      <c r="CK14" t="s">
        <v>184</v>
      </c>
      <c r="CL14">
        <v>4606260</v>
      </c>
      <c r="CM14">
        <v>4609260</v>
      </c>
    </row>
    <row r="15" spans="1:91" x14ac:dyDescent="0.2">
      <c r="A15" t="s">
        <v>91</v>
      </c>
      <c r="B15" t="s">
        <v>92</v>
      </c>
      <c r="C15" t="s">
        <v>93</v>
      </c>
      <c r="D15" t="s">
        <v>94</v>
      </c>
      <c r="E15" t="s">
        <v>95</v>
      </c>
      <c r="F15" t="s">
        <v>96</v>
      </c>
      <c r="G15" t="s">
        <v>127</v>
      </c>
      <c r="H15">
        <v>32303260</v>
      </c>
      <c r="I15" t="s">
        <v>98</v>
      </c>
      <c r="J15" t="s">
        <v>99</v>
      </c>
      <c r="K15">
        <v>10000</v>
      </c>
      <c r="L15">
        <v>0</v>
      </c>
      <c r="M15">
        <v>0</v>
      </c>
      <c r="N15">
        <v>0</v>
      </c>
      <c r="O15">
        <v>0</v>
      </c>
      <c r="P15">
        <v>10000</v>
      </c>
      <c r="Q15">
        <v>0</v>
      </c>
      <c r="R15">
        <v>9994.4599999999991</v>
      </c>
      <c r="S15">
        <v>5.54</v>
      </c>
      <c r="T15" t="s">
        <v>100</v>
      </c>
      <c r="W15" t="s">
        <v>100</v>
      </c>
      <c r="X15">
        <v>27260</v>
      </c>
      <c r="Y15" t="s">
        <v>101</v>
      </c>
      <c r="Z15" t="s">
        <v>102</v>
      </c>
      <c r="AA15" t="s">
        <v>103</v>
      </c>
      <c r="AB15" t="s">
        <v>104</v>
      </c>
      <c r="AC15" t="s">
        <v>104</v>
      </c>
      <c r="AD15">
        <v>341260</v>
      </c>
      <c r="AE15" t="s">
        <v>105</v>
      </c>
      <c r="AF15" t="s">
        <v>106</v>
      </c>
      <c r="AG15" t="s">
        <v>107</v>
      </c>
      <c r="AH15" t="s">
        <v>107</v>
      </c>
      <c r="AI15">
        <v>30084260</v>
      </c>
      <c r="AJ15" t="s">
        <v>108</v>
      </c>
      <c r="AK15" t="s">
        <v>108</v>
      </c>
      <c r="AM15" t="s">
        <v>108</v>
      </c>
      <c r="AN15">
        <v>235260</v>
      </c>
      <c r="AO15" t="s">
        <v>109</v>
      </c>
      <c r="AP15" t="s">
        <v>109</v>
      </c>
      <c r="AQ15" t="s">
        <v>109</v>
      </c>
      <c r="AR15">
        <v>4260</v>
      </c>
      <c r="AS15" t="s">
        <v>110</v>
      </c>
      <c r="AT15" t="s">
        <v>110</v>
      </c>
      <c r="AU15" t="s">
        <v>111</v>
      </c>
      <c r="AV15" t="s">
        <v>176</v>
      </c>
      <c r="AW15" t="s">
        <v>177</v>
      </c>
      <c r="AX15" t="s">
        <v>177</v>
      </c>
      <c r="AY15" t="s">
        <v>177</v>
      </c>
      <c r="AZ15">
        <v>2245260</v>
      </c>
      <c r="BA15" t="s">
        <v>116</v>
      </c>
      <c r="BB15" t="s">
        <v>117</v>
      </c>
      <c r="BC15" t="s">
        <v>118</v>
      </c>
      <c r="BD15" t="s">
        <v>118</v>
      </c>
      <c r="BE15" t="s">
        <v>119</v>
      </c>
      <c r="BG15" t="s">
        <v>119</v>
      </c>
      <c r="BH15">
        <v>95260</v>
      </c>
      <c r="BI15" t="s">
        <v>154</v>
      </c>
      <c r="BJ15" t="s">
        <v>111</v>
      </c>
      <c r="BK15" t="s">
        <v>111</v>
      </c>
      <c r="BL15" t="s">
        <v>121</v>
      </c>
      <c r="BM15" t="s">
        <v>122</v>
      </c>
      <c r="BN15" t="s">
        <v>123</v>
      </c>
      <c r="BO15">
        <v>64</v>
      </c>
      <c r="BP15">
        <v>332</v>
      </c>
      <c r="BQ15">
        <v>884</v>
      </c>
      <c r="BR15">
        <v>2245</v>
      </c>
      <c r="BS15">
        <v>3</v>
      </c>
      <c r="BT15">
        <v>235</v>
      </c>
      <c r="BU15">
        <v>0</v>
      </c>
      <c r="BV15">
        <v>1</v>
      </c>
      <c r="BW15">
        <v>72</v>
      </c>
      <c r="BX15">
        <v>75</v>
      </c>
      <c r="BY15">
        <v>76</v>
      </c>
      <c r="BZ15">
        <v>95</v>
      </c>
      <c r="CA15">
        <v>4</v>
      </c>
      <c r="CB15">
        <v>0</v>
      </c>
      <c r="CC15">
        <v>0</v>
      </c>
      <c r="CD15">
        <v>0</v>
      </c>
      <c r="CE15" t="s">
        <v>124</v>
      </c>
      <c r="CF15" t="s">
        <v>139</v>
      </c>
      <c r="CG15" t="s">
        <v>185</v>
      </c>
      <c r="CH15" t="s">
        <v>186</v>
      </c>
      <c r="CI15" t="s">
        <v>186</v>
      </c>
      <c r="CJ15" t="s">
        <v>186</v>
      </c>
      <c r="CK15" t="s">
        <v>186</v>
      </c>
      <c r="CL15">
        <v>4606260</v>
      </c>
      <c r="CM15">
        <v>4609260</v>
      </c>
    </row>
    <row r="16" spans="1:91" x14ac:dyDescent="0.2">
      <c r="A16" t="s">
        <v>91</v>
      </c>
      <c r="B16" t="s">
        <v>92</v>
      </c>
      <c r="C16" t="s">
        <v>93</v>
      </c>
      <c r="D16" t="s">
        <v>94</v>
      </c>
      <c r="E16" t="s">
        <v>95</v>
      </c>
      <c r="F16" t="s">
        <v>96</v>
      </c>
      <c r="G16" t="s">
        <v>127</v>
      </c>
      <c r="H16">
        <v>32303260</v>
      </c>
      <c r="I16" t="s">
        <v>98</v>
      </c>
      <c r="J16" t="s">
        <v>99</v>
      </c>
      <c r="K16">
        <v>13000</v>
      </c>
      <c r="L16">
        <v>0</v>
      </c>
      <c r="M16">
        <v>0</v>
      </c>
      <c r="N16">
        <v>-2000</v>
      </c>
      <c r="O16">
        <v>0</v>
      </c>
      <c r="P16">
        <v>11000</v>
      </c>
      <c r="Q16">
        <v>0</v>
      </c>
      <c r="R16">
        <v>9390.33</v>
      </c>
      <c r="S16">
        <v>1609.67</v>
      </c>
      <c r="T16" t="s">
        <v>100</v>
      </c>
      <c r="W16" t="s">
        <v>100</v>
      </c>
      <c r="X16">
        <v>27260</v>
      </c>
      <c r="Y16" t="s">
        <v>101</v>
      </c>
      <c r="Z16" t="s">
        <v>102</v>
      </c>
      <c r="AA16" t="s">
        <v>103</v>
      </c>
      <c r="AB16" t="s">
        <v>104</v>
      </c>
      <c r="AC16" t="s">
        <v>104</v>
      </c>
      <c r="AD16">
        <v>341260</v>
      </c>
      <c r="AE16" t="s">
        <v>105</v>
      </c>
      <c r="AF16" t="s">
        <v>106</v>
      </c>
      <c r="AG16" t="s">
        <v>107</v>
      </c>
      <c r="AH16" t="s">
        <v>107</v>
      </c>
      <c r="AI16">
        <v>30084260</v>
      </c>
      <c r="AJ16" t="s">
        <v>108</v>
      </c>
      <c r="AK16" t="s">
        <v>108</v>
      </c>
      <c r="AM16" t="s">
        <v>108</v>
      </c>
      <c r="AN16">
        <v>235260</v>
      </c>
      <c r="AO16" t="s">
        <v>109</v>
      </c>
      <c r="AP16" t="s">
        <v>109</v>
      </c>
      <c r="AQ16" t="s">
        <v>109</v>
      </c>
      <c r="AR16">
        <v>4260</v>
      </c>
      <c r="AS16" t="s">
        <v>110</v>
      </c>
      <c r="AT16" t="s">
        <v>110</v>
      </c>
      <c r="AU16" t="s">
        <v>111</v>
      </c>
      <c r="AV16" t="s">
        <v>176</v>
      </c>
      <c r="AW16" t="s">
        <v>178</v>
      </c>
      <c r="AX16" t="s">
        <v>178</v>
      </c>
      <c r="AY16" t="s">
        <v>178</v>
      </c>
      <c r="AZ16">
        <v>2239260</v>
      </c>
      <c r="BA16" t="s">
        <v>116</v>
      </c>
      <c r="BB16" t="s">
        <v>117</v>
      </c>
      <c r="BC16" t="s">
        <v>118</v>
      </c>
      <c r="BD16" t="s">
        <v>118</v>
      </c>
      <c r="BE16" t="s">
        <v>119</v>
      </c>
      <c r="BG16" t="s">
        <v>119</v>
      </c>
      <c r="BH16">
        <v>95260</v>
      </c>
      <c r="BI16" t="s">
        <v>154</v>
      </c>
      <c r="BJ16" t="s">
        <v>111</v>
      </c>
      <c r="BK16" t="s">
        <v>111</v>
      </c>
      <c r="BL16" t="s">
        <v>121</v>
      </c>
      <c r="BM16" t="s">
        <v>122</v>
      </c>
      <c r="BN16" t="s">
        <v>123</v>
      </c>
      <c r="BO16">
        <v>64</v>
      </c>
      <c r="BP16">
        <v>332</v>
      </c>
      <c r="BQ16">
        <v>887</v>
      </c>
      <c r="BR16">
        <v>2239</v>
      </c>
      <c r="BS16">
        <v>3</v>
      </c>
      <c r="BT16">
        <v>235</v>
      </c>
      <c r="BU16">
        <v>0</v>
      </c>
      <c r="BV16">
        <v>1</v>
      </c>
      <c r="BW16">
        <v>72</v>
      </c>
      <c r="BX16">
        <v>75</v>
      </c>
      <c r="BY16">
        <v>76</v>
      </c>
      <c r="BZ16">
        <v>95</v>
      </c>
      <c r="CA16">
        <v>4</v>
      </c>
      <c r="CB16">
        <v>0</v>
      </c>
      <c r="CC16">
        <v>0</v>
      </c>
      <c r="CD16">
        <v>0</v>
      </c>
      <c r="CE16" t="s">
        <v>124</v>
      </c>
      <c r="CF16" t="s">
        <v>139</v>
      </c>
      <c r="CG16" t="s">
        <v>185</v>
      </c>
      <c r="CH16" t="s">
        <v>186</v>
      </c>
      <c r="CI16" t="s">
        <v>186</v>
      </c>
      <c r="CJ16" t="s">
        <v>186</v>
      </c>
      <c r="CK16" t="s">
        <v>186</v>
      </c>
      <c r="CL16">
        <v>4606260</v>
      </c>
      <c r="CM16">
        <v>4609260</v>
      </c>
    </row>
    <row r="17" spans="1:91" x14ac:dyDescent="0.2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96</v>
      </c>
      <c r="G17" t="s">
        <v>127</v>
      </c>
      <c r="H17">
        <v>32303260</v>
      </c>
      <c r="I17" t="s">
        <v>98</v>
      </c>
      <c r="J17" t="s">
        <v>99</v>
      </c>
      <c r="K17">
        <v>15000</v>
      </c>
      <c r="L17">
        <v>-8600</v>
      </c>
      <c r="M17">
        <v>0</v>
      </c>
      <c r="N17">
        <v>0</v>
      </c>
      <c r="O17">
        <v>0</v>
      </c>
      <c r="P17">
        <v>6400</v>
      </c>
      <c r="Q17">
        <v>0</v>
      </c>
      <c r="R17">
        <v>5636.62</v>
      </c>
      <c r="S17">
        <v>763.38</v>
      </c>
      <c r="T17" t="s">
        <v>100</v>
      </c>
      <c r="W17" t="s">
        <v>100</v>
      </c>
      <c r="X17">
        <v>27260</v>
      </c>
      <c r="Y17" t="s">
        <v>101</v>
      </c>
      <c r="Z17" t="s">
        <v>102</v>
      </c>
      <c r="AA17" t="s">
        <v>103</v>
      </c>
      <c r="AB17" t="s">
        <v>104</v>
      </c>
      <c r="AC17" t="s">
        <v>104</v>
      </c>
      <c r="AD17">
        <v>341260</v>
      </c>
      <c r="AE17" t="s">
        <v>105</v>
      </c>
      <c r="AF17" t="s">
        <v>106</v>
      </c>
      <c r="AG17" t="s">
        <v>107</v>
      </c>
      <c r="AH17" t="s">
        <v>107</v>
      </c>
      <c r="AI17">
        <v>30084260</v>
      </c>
      <c r="AJ17" t="s">
        <v>108</v>
      </c>
      <c r="AK17" t="s">
        <v>108</v>
      </c>
      <c r="AM17" t="s">
        <v>108</v>
      </c>
      <c r="AN17">
        <v>235260</v>
      </c>
      <c r="AO17" t="s">
        <v>109</v>
      </c>
      <c r="AP17" t="s">
        <v>109</v>
      </c>
      <c r="AQ17" t="s">
        <v>109</v>
      </c>
      <c r="AR17">
        <v>4260</v>
      </c>
      <c r="AS17" t="s">
        <v>110</v>
      </c>
      <c r="AT17" t="s">
        <v>110</v>
      </c>
      <c r="AU17" t="s">
        <v>111</v>
      </c>
      <c r="AV17" t="s">
        <v>112</v>
      </c>
      <c r="AW17" t="s">
        <v>113</v>
      </c>
      <c r="AX17" t="s">
        <v>114</v>
      </c>
      <c r="AY17" t="s">
        <v>179</v>
      </c>
      <c r="AZ17">
        <v>3989260</v>
      </c>
      <c r="BA17" t="s">
        <v>116</v>
      </c>
      <c r="BB17" t="s">
        <v>117</v>
      </c>
      <c r="BC17" t="s">
        <v>118</v>
      </c>
      <c r="BD17" t="s">
        <v>118</v>
      </c>
      <c r="BE17" t="s">
        <v>119</v>
      </c>
      <c r="BG17" t="s">
        <v>119</v>
      </c>
      <c r="BH17">
        <v>95260</v>
      </c>
      <c r="BI17" t="s">
        <v>154</v>
      </c>
      <c r="BJ17" t="s">
        <v>111</v>
      </c>
      <c r="BK17" t="s">
        <v>111</v>
      </c>
      <c r="BL17" t="s">
        <v>121</v>
      </c>
      <c r="BM17" t="s">
        <v>122</v>
      </c>
      <c r="BN17" t="s">
        <v>123</v>
      </c>
      <c r="BO17">
        <v>64</v>
      </c>
      <c r="BP17">
        <v>337</v>
      </c>
      <c r="BQ17">
        <v>849</v>
      </c>
      <c r="BR17">
        <v>2174</v>
      </c>
      <c r="BS17">
        <v>3</v>
      </c>
      <c r="BT17">
        <v>235</v>
      </c>
      <c r="BU17">
        <v>0</v>
      </c>
      <c r="BV17">
        <v>1</v>
      </c>
      <c r="BW17">
        <v>72</v>
      </c>
      <c r="BX17">
        <v>75</v>
      </c>
      <c r="BY17">
        <v>76</v>
      </c>
      <c r="BZ17">
        <v>95</v>
      </c>
      <c r="CA17">
        <v>4</v>
      </c>
      <c r="CB17">
        <v>0</v>
      </c>
      <c r="CC17">
        <v>0</v>
      </c>
      <c r="CD17">
        <v>0</v>
      </c>
      <c r="CE17" t="s">
        <v>124</v>
      </c>
      <c r="CF17" t="s">
        <v>125</v>
      </c>
      <c r="CG17" t="s">
        <v>126</v>
      </c>
      <c r="CH17" t="s">
        <v>126</v>
      </c>
      <c r="CI17" t="s">
        <v>126</v>
      </c>
      <c r="CJ17" t="s">
        <v>126</v>
      </c>
      <c r="CK17" t="s">
        <v>126</v>
      </c>
      <c r="CL17">
        <v>4606260</v>
      </c>
      <c r="CM17">
        <v>4609260</v>
      </c>
    </row>
    <row r="18" spans="1:91" x14ac:dyDescent="0.2">
      <c r="A18" t="s">
        <v>91</v>
      </c>
      <c r="B18" t="s">
        <v>92</v>
      </c>
      <c r="C18" t="s">
        <v>93</v>
      </c>
      <c r="D18" t="s">
        <v>94</v>
      </c>
      <c r="E18" t="s">
        <v>95</v>
      </c>
      <c r="F18" t="s">
        <v>96</v>
      </c>
      <c r="G18" t="s">
        <v>127</v>
      </c>
      <c r="H18">
        <v>32303260</v>
      </c>
      <c r="I18" t="s">
        <v>98</v>
      </c>
      <c r="J18" t="s">
        <v>99</v>
      </c>
      <c r="K18">
        <v>20000</v>
      </c>
      <c r="L18">
        <v>0</v>
      </c>
      <c r="M18">
        <v>0</v>
      </c>
      <c r="N18">
        <v>0</v>
      </c>
      <c r="O18">
        <v>0</v>
      </c>
      <c r="P18">
        <v>20000</v>
      </c>
      <c r="Q18">
        <v>0</v>
      </c>
      <c r="R18">
        <v>0</v>
      </c>
      <c r="S18">
        <v>20000</v>
      </c>
      <c r="T18" t="s">
        <v>100</v>
      </c>
      <c r="W18" t="s">
        <v>100</v>
      </c>
      <c r="X18">
        <v>27260</v>
      </c>
      <c r="Y18" t="s">
        <v>101</v>
      </c>
      <c r="Z18" t="s">
        <v>102</v>
      </c>
      <c r="AA18" t="s">
        <v>103</v>
      </c>
      <c r="AB18" t="s">
        <v>104</v>
      </c>
      <c r="AC18" t="s">
        <v>104</v>
      </c>
      <c r="AD18">
        <v>341260</v>
      </c>
      <c r="AE18" t="s">
        <v>105</v>
      </c>
      <c r="AF18" t="s">
        <v>106</v>
      </c>
      <c r="AG18" t="s">
        <v>107</v>
      </c>
      <c r="AH18" t="s">
        <v>107</v>
      </c>
      <c r="AI18">
        <v>30084260</v>
      </c>
      <c r="AJ18" t="s">
        <v>108</v>
      </c>
      <c r="AK18" t="s">
        <v>108</v>
      </c>
      <c r="AM18" t="s">
        <v>108</v>
      </c>
      <c r="AN18">
        <v>235260</v>
      </c>
      <c r="AO18" t="s">
        <v>109</v>
      </c>
      <c r="AP18" t="s">
        <v>109</v>
      </c>
      <c r="AQ18" t="s">
        <v>109</v>
      </c>
      <c r="AR18">
        <v>4260</v>
      </c>
      <c r="AS18" t="s">
        <v>110</v>
      </c>
      <c r="AT18" t="s">
        <v>110</v>
      </c>
      <c r="AU18" t="s">
        <v>160</v>
      </c>
      <c r="AV18" t="s">
        <v>172</v>
      </c>
      <c r="AW18" t="s">
        <v>173</v>
      </c>
      <c r="AX18" t="s">
        <v>174</v>
      </c>
      <c r="AY18" t="s">
        <v>180</v>
      </c>
      <c r="AZ18">
        <v>4160260</v>
      </c>
      <c r="BA18" t="s">
        <v>116</v>
      </c>
      <c r="BB18" t="s">
        <v>117</v>
      </c>
      <c r="BC18" t="s">
        <v>118</v>
      </c>
      <c r="BD18" t="s">
        <v>118</v>
      </c>
      <c r="BE18" t="s">
        <v>119</v>
      </c>
      <c r="BG18" t="s">
        <v>119</v>
      </c>
      <c r="BH18">
        <v>95260</v>
      </c>
      <c r="BI18" t="s">
        <v>154</v>
      </c>
      <c r="BJ18" t="s">
        <v>160</v>
      </c>
      <c r="BK18" t="s">
        <v>160</v>
      </c>
      <c r="BL18" t="s">
        <v>121</v>
      </c>
      <c r="BM18" t="s">
        <v>122</v>
      </c>
      <c r="BN18" t="s">
        <v>123</v>
      </c>
      <c r="BO18">
        <v>63</v>
      </c>
      <c r="BP18">
        <v>358</v>
      </c>
      <c r="BQ18">
        <v>1113</v>
      </c>
      <c r="BR18">
        <v>2829</v>
      </c>
      <c r="BS18">
        <v>3</v>
      </c>
      <c r="BT18">
        <v>235</v>
      </c>
      <c r="BU18">
        <v>0</v>
      </c>
      <c r="BV18">
        <v>1</v>
      </c>
      <c r="BW18">
        <v>72</v>
      </c>
      <c r="BX18">
        <v>75</v>
      </c>
      <c r="BY18">
        <v>76</v>
      </c>
      <c r="BZ18">
        <v>95</v>
      </c>
      <c r="CA18">
        <v>4</v>
      </c>
      <c r="CB18">
        <v>0</v>
      </c>
      <c r="CC18">
        <v>0</v>
      </c>
      <c r="CD18">
        <v>0</v>
      </c>
      <c r="CE18" t="s">
        <v>124</v>
      </c>
      <c r="CF18" t="s">
        <v>125</v>
      </c>
      <c r="CG18" t="s">
        <v>166</v>
      </c>
      <c r="CH18" t="s">
        <v>183</v>
      </c>
      <c r="CI18" t="s">
        <v>184</v>
      </c>
      <c r="CJ18" t="s">
        <v>184</v>
      </c>
      <c r="CK18" t="s">
        <v>184</v>
      </c>
      <c r="CL18">
        <v>4606260</v>
      </c>
      <c r="CM18">
        <v>4609260</v>
      </c>
    </row>
    <row r="19" spans="1:91" x14ac:dyDescent="0.2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127</v>
      </c>
      <c r="H19">
        <v>32303260</v>
      </c>
      <c r="I19" t="s">
        <v>98</v>
      </c>
      <c r="J19" t="s">
        <v>99</v>
      </c>
      <c r="K19">
        <v>20000</v>
      </c>
      <c r="L19">
        <v>0</v>
      </c>
      <c r="M19">
        <v>0</v>
      </c>
      <c r="N19">
        <v>0</v>
      </c>
      <c r="O19">
        <v>0</v>
      </c>
      <c r="P19">
        <v>20000</v>
      </c>
      <c r="Q19">
        <v>0</v>
      </c>
      <c r="R19">
        <v>0</v>
      </c>
      <c r="S19">
        <v>20000</v>
      </c>
      <c r="T19" t="s">
        <v>100</v>
      </c>
      <c r="W19" t="s">
        <v>100</v>
      </c>
      <c r="X19">
        <v>27260</v>
      </c>
      <c r="Y19" t="s">
        <v>101</v>
      </c>
      <c r="Z19" t="s">
        <v>102</v>
      </c>
      <c r="AA19" t="s">
        <v>103</v>
      </c>
      <c r="AB19" t="s">
        <v>104</v>
      </c>
      <c r="AC19" t="s">
        <v>104</v>
      </c>
      <c r="AD19">
        <v>341260</v>
      </c>
      <c r="AE19" t="s">
        <v>105</v>
      </c>
      <c r="AF19" t="s">
        <v>106</v>
      </c>
      <c r="AG19" t="s">
        <v>107</v>
      </c>
      <c r="AH19" t="s">
        <v>107</v>
      </c>
      <c r="AI19">
        <v>30084260</v>
      </c>
      <c r="AJ19" t="s">
        <v>108</v>
      </c>
      <c r="AK19" t="s">
        <v>108</v>
      </c>
      <c r="AM19" t="s">
        <v>108</v>
      </c>
      <c r="AN19">
        <v>235260</v>
      </c>
      <c r="AO19" t="s">
        <v>109</v>
      </c>
      <c r="AP19" t="s">
        <v>109</v>
      </c>
      <c r="AQ19" t="s">
        <v>109</v>
      </c>
      <c r="AR19">
        <v>4260</v>
      </c>
      <c r="AS19" t="s">
        <v>110</v>
      </c>
      <c r="AT19" t="s">
        <v>110</v>
      </c>
      <c r="AU19" t="s">
        <v>160</v>
      </c>
      <c r="AV19" t="s">
        <v>172</v>
      </c>
      <c r="AW19" t="s">
        <v>173</v>
      </c>
      <c r="AX19" t="s">
        <v>174</v>
      </c>
      <c r="AY19" t="s">
        <v>181</v>
      </c>
      <c r="AZ19">
        <v>4154260</v>
      </c>
      <c r="BA19" t="s">
        <v>116</v>
      </c>
      <c r="BB19" t="s">
        <v>117</v>
      </c>
      <c r="BC19" t="s">
        <v>118</v>
      </c>
      <c r="BD19" t="s">
        <v>118</v>
      </c>
      <c r="BE19" t="s">
        <v>119</v>
      </c>
      <c r="BG19" t="s">
        <v>119</v>
      </c>
      <c r="BH19">
        <v>95260</v>
      </c>
      <c r="BI19" t="s">
        <v>154</v>
      </c>
      <c r="BJ19" t="s">
        <v>160</v>
      </c>
      <c r="BK19" t="s">
        <v>160</v>
      </c>
      <c r="BL19" t="s">
        <v>121</v>
      </c>
      <c r="BM19" t="s">
        <v>122</v>
      </c>
      <c r="BN19" t="s">
        <v>123</v>
      </c>
      <c r="BO19">
        <v>63</v>
      </c>
      <c r="BP19">
        <v>358</v>
      </c>
      <c r="BQ19">
        <v>1113</v>
      </c>
      <c r="BR19">
        <v>2829</v>
      </c>
      <c r="BS19">
        <v>3</v>
      </c>
      <c r="BT19">
        <v>235</v>
      </c>
      <c r="BU19">
        <v>0</v>
      </c>
      <c r="BV19">
        <v>1</v>
      </c>
      <c r="BW19">
        <v>72</v>
      </c>
      <c r="BX19">
        <v>75</v>
      </c>
      <c r="BY19">
        <v>76</v>
      </c>
      <c r="BZ19">
        <v>95</v>
      </c>
      <c r="CA19">
        <v>4</v>
      </c>
      <c r="CB19">
        <v>0</v>
      </c>
      <c r="CC19">
        <v>0</v>
      </c>
      <c r="CD19">
        <v>0</v>
      </c>
      <c r="CE19" t="s">
        <v>124</v>
      </c>
      <c r="CF19" t="s">
        <v>125</v>
      </c>
      <c r="CG19" t="s">
        <v>166</v>
      </c>
      <c r="CH19" t="s">
        <v>183</v>
      </c>
      <c r="CI19" t="s">
        <v>184</v>
      </c>
      <c r="CJ19" t="s">
        <v>184</v>
      </c>
      <c r="CK19" t="s">
        <v>184</v>
      </c>
      <c r="CL19">
        <v>4606260</v>
      </c>
      <c r="CM19">
        <v>4609260</v>
      </c>
    </row>
    <row r="20" spans="1:91" x14ac:dyDescent="0.2">
      <c r="A20" t="s">
        <v>91</v>
      </c>
      <c r="B20" t="s">
        <v>92</v>
      </c>
      <c r="C20" t="s">
        <v>93</v>
      </c>
      <c r="D20" t="s">
        <v>94</v>
      </c>
      <c r="E20" t="s">
        <v>95</v>
      </c>
      <c r="F20" t="s">
        <v>96</v>
      </c>
      <c r="G20" t="s">
        <v>127</v>
      </c>
      <c r="H20">
        <v>32303260</v>
      </c>
      <c r="I20" t="s">
        <v>98</v>
      </c>
      <c r="J20" t="s">
        <v>99</v>
      </c>
      <c r="K20">
        <v>30000</v>
      </c>
      <c r="L20">
        <v>-7000</v>
      </c>
      <c r="M20">
        <v>0</v>
      </c>
      <c r="N20">
        <v>0</v>
      </c>
      <c r="O20">
        <v>0</v>
      </c>
      <c r="P20">
        <v>23000</v>
      </c>
      <c r="Q20">
        <v>0</v>
      </c>
      <c r="R20">
        <v>21238.3</v>
      </c>
      <c r="S20">
        <v>1761.7</v>
      </c>
      <c r="T20" t="s">
        <v>100</v>
      </c>
      <c r="W20" t="s">
        <v>100</v>
      </c>
      <c r="X20">
        <v>27260</v>
      </c>
      <c r="Y20" t="s">
        <v>101</v>
      </c>
      <c r="Z20" t="s">
        <v>102</v>
      </c>
      <c r="AA20" t="s">
        <v>103</v>
      </c>
      <c r="AB20" t="s">
        <v>104</v>
      </c>
      <c r="AC20" t="s">
        <v>104</v>
      </c>
      <c r="AD20">
        <v>341260</v>
      </c>
      <c r="AE20" t="s">
        <v>105</v>
      </c>
      <c r="AF20" t="s">
        <v>106</v>
      </c>
      <c r="AG20" t="s">
        <v>107</v>
      </c>
      <c r="AH20" t="s">
        <v>107</v>
      </c>
      <c r="AI20">
        <v>30084260</v>
      </c>
      <c r="AJ20" t="s">
        <v>108</v>
      </c>
      <c r="AK20" t="s">
        <v>108</v>
      </c>
      <c r="AM20" t="s">
        <v>108</v>
      </c>
      <c r="AN20">
        <v>235260</v>
      </c>
      <c r="AO20" t="s">
        <v>109</v>
      </c>
      <c r="AP20" t="s">
        <v>109</v>
      </c>
      <c r="AQ20" t="s">
        <v>109</v>
      </c>
      <c r="AR20">
        <v>4260</v>
      </c>
      <c r="AS20" t="s">
        <v>110</v>
      </c>
      <c r="AT20" t="s">
        <v>110</v>
      </c>
      <c r="AU20" t="s">
        <v>111</v>
      </c>
      <c r="AV20" t="s">
        <v>112</v>
      </c>
      <c r="AW20" t="s">
        <v>113</v>
      </c>
      <c r="AX20" t="s">
        <v>182</v>
      </c>
      <c r="AY20" t="s">
        <v>182</v>
      </c>
      <c r="AZ20">
        <v>3377260</v>
      </c>
      <c r="BA20" t="s">
        <v>116</v>
      </c>
      <c r="BB20" t="s">
        <v>117</v>
      </c>
      <c r="BC20" t="s">
        <v>118</v>
      </c>
      <c r="BD20" t="s">
        <v>118</v>
      </c>
      <c r="BE20" t="s">
        <v>119</v>
      </c>
      <c r="BG20" t="s">
        <v>119</v>
      </c>
      <c r="BH20">
        <v>95260</v>
      </c>
      <c r="BI20" t="s">
        <v>154</v>
      </c>
      <c r="BJ20" t="s">
        <v>111</v>
      </c>
      <c r="BK20" t="s">
        <v>111</v>
      </c>
      <c r="BL20" t="s">
        <v>121</v>
      </c>
      <c r="BM20" t="s">
        <v>122</v>
      </c>
      <c r="BN20" t="s">
        <v>123</v>
      </c>
      <c r="BO20">
        <v>64</v>
      </c>
      <c r="BP20">
        <v>337</v>
      </c>
      <c r="BQ20">
        <v>849</v>
      </c>
      <c r="BR20">
        <v>2169</v>
      </c>
      <c r="BS20">
        <v>3</v>
      </c>
      <c r="BT20">
        <v>235</v>
      </c>
      <c r="BU20">
        <v>0</v>
      </c>
      <c r="BV20">
        <v>1</v>
      </c>
      <c r="BW20">
        <v>72</v>
      </c>
      <c r="BX20">
        <v>75</v>
      </c>
      <c r="BY20">
        <v>76</v>
      </c>
      <c r="BZ20">
        <v>95</v>
      </c>
      <c r="CA20">
        <v>4</v>
      </c>
      <c r="CB20">
        <v>0</v>
      </c>
      <c r="CC20">
        <v>0</v>
      </c>
      <c r="CD20">
        <v>0</v>
      </c>
      <c r="CE20" t="s">
        <v>124</v>
      </c>
      <c r="CF20" t="s">
        <v>125</v>
      </c>
      <c r="CG20" t="s">
        <v>126</v>
      </c>
      <c r="CH20" t="s">
        <v>126</v>
      </c>
      <c r="CI20" t="s">
        <v>126</v>
      </c>
      <c r="CJ20" t="s">
        <v>126</v>
      </c>
      <c r="CK20" t="s">
        <v>126</v>
      </c>
      <c r="CL20">
        <v>4606260</v>
      </c>
      <c r="CM20">
        <v>4609260</v>
      </c>
    </row>
    <row r="21" spans="1:91" x14ac:dyDescent="0.2">
      <c r="A21" t="s">
        <v>91</v>
      </c>
      <c r="B21" t="s">
        <v>92</v>
      </c>
      <c r="C21" t="s">
        <v>93</v>
      </c>
      <c r="D21" t="s">
        <v>94</v>
      </c>
      <c r="E21" t="s">
        <v>95</v>
      </c>
      <c r="F21" t="s">
        <v>96</v>
      </c>
      <c r="G21" t="s">
        <v>127</v>
      </c>
      <c r="H21">
        <v>32303260</v>
      </c>
      <c r="I21" t="s">
        <v>98</v>
      </c>
      <c r="J21" t="s">
        <v>99</v>
      </c>
      <c r="K21">
        <v>30000</v>
      </c>
      <c r="L21">
        <v>0</v>
      </c>
      <c r="M21">
        <v>0</v>
      </c>
      <c r="N21">
        <v>0</v>
      </c>
      <c r="O21">
        <v>0</v>
      </c>
      <c r="P21">
        <v>30000</v>
      </c>
      <c r="Q21">
        <v>0</v>
      </c>
      <c r="R21">
        <v>29790.3</v>
      </c>
      <c r="S21">
        <v>209.7</v>
      </c>
      <c r="T21" t="s">
        <v>100</v>
      </c>
      <c r="W21" t="s">
        <v>100</v>
      </c>
      <c r="X21">
        <v>27260</v>
      </c>
      <c r="Y21" t="s">
        <v>101</v>
      </c>
      <c r="Z21" t="s">
        <v>102</v>
      </c>
      <c r="AA21" t="s">
        <v>103</v>
      </c>
      <c r="AB21" t="s">
        <v>104</v>
      </c>
      <c r="AC21" t="s">
        <v>104</v>
      </c>
      <c r="AD21">
        <v>341260</v>
      </c>
      <c r="AE21" t="s">
        <v>105</v>
      </c>
      <c r="AF21" t="s">
        <v>106</v>
      </c>
      <c r="AG21" t="s">
        <v>107</v>
      </c>
      <c r="AH21" t="s">
        <v>107</v>
      </c>
      <c r="AI21">
        <v>30084260</v>
      </c>
      <c r="AJ21" t="s">
        <v>108</v>
      </c>
      <c r="AK21" t="s">
        <v>108</v>
      </c>
      <c r="AM21" t="s">
        <v>108</v>
      </c>
      <c r="AN21">
        <v>235260</v>
      </c>
      <c r="AO21" t="s">
        <v>109</v>
      </c>
      <c r="AP21" t="s">
        <v>109</v>
      </c>
      <c r="AQ21" t="s">
        <v>109</v>
      </c>
      <c r="AR21">
        <v>4260</v>
      </c>
      <c r="AS21" t="s">
        <v>110</v>
      </c>
      <c r="AT21" t="s">
        <v>110</v>
      </c>
      <c r="AU21" t="s">
        <v>111</v>
      </c>
      <c r="AV21" t="s">
        <v>176</v>
      </c>
      <c r="AW21" t="s">
        <v>187</v>
      </c>
      <c r="AX21" t="s">
        <v>187</v>
      </c>
      <c r="AY21" t="s">
        <v>187</v>
      </c>
      <c r="AZ21">
        <v>2237260</v>
      </c>
      <c r="BA21" t="s">
        <v>116</v>
      </c>
      <c r="BB21" t="s">
        <v>117</v>
      </c>
      <c r="BC21" t="s">
        <v>118</v>
      </c>
      <c r="BD21" t="s">
        <v>118</v>
      </c>
      <c r="BE21" t="s">
        <v>119</v>
      </c>
      <c r="BG21" t="s">
        <v>119</v>
      </c>
      <c r="BH21">
        <v>95260</v>
      </c>
      <c r="BI21" t="s">
        <v>154</v>
      </c>
      <c r="BJ21" t="s">
        <v>111</v>
      </c>
      <c r="BK21" t="s">
        <v>111</v>
      </c>
      <c r="BL21" t="s">
        <v>121</v>
      </c>
      <c r="BM21" t="s">
        <v>122</v>
      </c>
      <c r="BN21" t="s">
        <v>123</v>
      </c>
      <c r="BO21">
        <v>64</v>
      </c>
      <c r="BP21">
        <v>332</v>
      </c>
      <c r="BQ21">
        <v>888</v>
      </c>
      <c r="BR21">
        <v>2237</v>
      </c>
      <c r="BS21">
        <v>3</v>
      </c>
      <c r="BT21">
        <v>235</v>
      </c>
      <c r="BU21">
        <v>0</v>
      </c>
      <c r="BV21">
        <v>1</v>
      </c>
      <c r="BW21">
        <v>72</v>
      </c>
      <c r="BX21">
        <v>75</v>
      </c>
      <c r="BY21">
        <v>76</v>
      </c>
      <c r="BZ21">
        <v>95</v>
      </c>
      <c r="CA21">
        <v>4</v>
      </c>
      <c r="CB21">
        <v>0</v>
      </c>
      <c r="CC21">
        <v>0</v>
      </c>
      <c r="CD21">
        <v>0</v>
      </c>
      <c r="CE21" t="s">
        <v>124</v>
      </c>
      <c r="CF21" t="s">
        <v>139</v>
      </c>
      <c r="CG21" t="s">
        <v>185</v>
      </c>
      <c r="CH21" t="s">
        <v>186</v>
      </c>
      <c r="CI21" t="s">
        <v>186</v>
      </c>
      <c r="CJ21" t="s">
        <v>186</v>
      </c>
      <c r="CK21" t="s">
        <v>186</v>
      </c>
      <c r="CL21">
        <v>4606260</v>
      </c>
      <c r="CM21">
        <v>4609260</v>
      </c>
    </row>
    <row r="22" spans="1:91" x14ac:dyDescent="0.2">
      <c r="A22" t="s">
        <v>91</v>
      </c>
      <c r="B22" t="s">
        <v>92</v>
      </c>
      <c r="C22" t="s">
        <v>93</v>
      </c>
      <c r="D22" t="s">
        <v>94</v>
      </c>
      <c r="E22" t="s">
        <v>95</v>
      </c>
      <c r="F22" t="s">
        <v>96</v>
      </c>
      <c r="G22" t="s">
        <v>127</v>
      </c>
      <c r="H22">
        <v>32303260</v>
      </c>
      <c r="I22" t="s">
        <v>98</v>
      </c>
      <c r="J22" t="s">
        <v>99</v>
      </c>
      <c r="K22">
        <v>60000</v>
      </c>
      <c r="L22">
        <v>-59000</v>
      </c>
      <c r="M22">
        <v>0</v>
      </c>
      <c r="N22">
        <v>0</v>
      </c>
      <c r="O22">
        <v>0</v>
      </c>
      <c r="P22">
        <v>1000</v>
      </c>
      <c r="Q22">
        <v>0</v>
      </c>
      <c r="R22">
        <v>0</v>
      </c>
      <c r="S22">
        <v>1000</v>
      </c>
      <c r="T22" t="s">
        <v>100</v>
      </c>
      <c r="W22" t="s">
        <v>100</v>
      </c>
      <c r="X22">
        <v>27260</v>
      </c>
      <c r="Y22" t="s">
        <v>101</v>
      </c>
      <c r="Z22" t="s">
        <v>102</v>
      </c>
      <c r="AA22" t="s">
        <v>103</v>
      </c>
      <c r="AB22" t="s">
        <v>104</v>
      </c>
      <c r="AC22" t="s">
        <v>104</v>
      </c>
      <c r="AD22">
        <v>341260</v>
      </c>
      <c r="AE22" t="s">
        <v>105</v>
      </c>
      <c r="AF22" t="s">
        <v>106</v>
      </c>
      <c r="AG22" t="s">
        <v>107</v>
      </c>
      <c r="AH22" t="s">
        <v>107</v>
      </c>
      <c r="AI22">
        <v>30084260</v>
      </c>
      <c r="AJ22" t="s">
        <v>108</v>
      </c>
      <c r="AK22" t="s">
        <v>108</v>
      </c>
      <c r="AM22" t="s">
        <v>108</v>
      </c>
      <c r="AN22">
        <v>235260</v>
      </c>
      <c r="AO22" t="s">
        <v>109</v>
      </c>
      <c r="AP22" t="s">
        <v>109</v>
      </c>
      <c r="AQ22" t="s">
        <v>109</v>
      </c>
      <c r="AR22">
        <v>4260</v>
      </c>
      <c r="AS22" t="s">
        <v>110</v>
      </c>
      <c r="AT22" t="s">
        <v>110</v>
      </c>
      <c r="AU22" t="s">
        <v>111</v>
      </c>
      <c r="AV22" t="s">
        <v>112</v>
      </c>
      <c r="AW22" t="s">
        <v>113</v>
      </c>
      <c r="AX22" t="s">
        <v>188</v>
      </c>
      <c r="AY22" t="s">
        <v>189</v>
      </c>
      <c r="AZ22">
        <v>3999260</v>
      </c>
      <c r="BA22" t="s">
        <v>116</v>
      </c>
      <c r="BB22" t="s">
        <v>117</v>
      </c>
      <c r="BC22" t="s">
        <v>118</v>
      </c>
      <c r="BD22" t="s">
        <v>118</v>
      </c>
      <c r="BE22" t="s">
        <v>119</v>
      </c>
      <c r="BG22" t="s">
        <v>119</v>
      </c>
      <c r="BH22">
        <v>95260</v>
      </c>
      <c r="BI22" t="s">
        <v>154</v>
      </c>
      <c r="BJ22" t="s">
        <v>111</v>
      </c>
      <c r="BK22" t="s">
        <v>111</v>
      </c>
      <c r="BL22" t="s">
        <v>121</v>
      </c>
      <c r="BM22" t="s">
        <v>122</v>
      </c>
      <c r="BN22" t="s">
        <v>123</v>
      </c>
      <c r="BO22">
        <v>64</v>
      </c>
      <c r="BP22">
        <v>337</v>
      </c>
      <c r="BQ22">
        <v>849</v>
      </c>
      <c r="BR22">
        <v>2173</v>
      </c>
      <c r="BS22">
        <v>3</v>
      </c>
      <c r="BT22">
        <v>235</v>
      </c>
      <c r="BU22">
        <v>0</v>
      </c>
      <c r="BV22">
        <v>1</v>
      </c>
      <c r="BW22">
        <v>72</v>
      </c>
      <c r="BX22">
        <v>75</v>
      </c>
      <c r="BY22">
        <v>76</v>
      </c>
      <c r="BZ22">
        <v>95</v>
      </c>
      <c r="CA22">
        <v>4</v>
      </c>
      <c r="CB22">
        <v>0</v>
      </c>
      <c r="CC22">
        <v>0</v>
      </c>
      <c r="CD22">
        <v>0</v>
      </c>
      <c r="CE22" t="s">
        <v>124</v>
      </c>
      <c r="CF22" t="s">
        <v>125</v>
      </c>
      <c r="CG22" t="s">
        <v>126</v>
      </c>
      <c r="CH22" t="s">
        <v>126</v>
      </c>
      <c r="CI22" t="s">
        <v>126</v>
      </c>
      <c r="CJ22" t="s">
        <v>126</v>
      </c>
      <c r="CK22" t="s">
        <v>126</v>
      </c>
      <c r="CL22">
        <v>4606260</v>
      </c>
      <c r="CM22">
        <v>4609260</v>
      </c>
    </row>
    <row r="23" spans="1:91" x14ac:dyDescent="0.2">
      <c r="A23" t="s">
        <v>91</v>
      </c>
      <c r="B23" t="s">
        <v>92</v>
      </c>
      <c r="C23" t="s">
        <v>93</v>
      </c>
      <c r="D23" t="s">
        <v>94</v>
      </c>
      <c r="E23" t="s">
        <v>95</v>
      </c>
      <c r="F23" t="s">
        <v>96</v>
      </c>
      <c r="G23" t="s">
        <v>127</v>
      </c>
      <c r="H23">
        <v>32303260</v>
      </c>
      <c r="I23" t="s">
        <v>98</v>
      </c>
      <c r="J23" t="s">
        <v>99</v>
      </c>
      <c r="K23">
        <v>60000</v>
      </c>
      <c r="L23">
        <v>-13000</v>
      </c>
      <c r="M23">
        <v>0</v>
      </c>
      <c r="N23">
        <v>13350</v>
      </c>
      <c r="O23">
        <v>0</v>
      </c>
      <c r="P23">
        <v>60350</v>
      </c>
      <c r="Q23">
        <v>0</v>
      </c>
      <c r="R23">
        <v>60077.2</v>
      </c>
      <c r="S23">
        <v>272.8</v>
      </c>
      <c r="T23" t="s">
        <v>100</v>
      </c>
      <c r="W23" t="s">
        <v>100</v>
      </c>
      <c r="X23">
        <v>27260</v>
      </c>
      <c r="Y23" t="s">
        <v>101</v>
      </c>
      <c r="Z23" t="s">
        <v>102</v>
      </c>
      <c r="AA23" t="s">
        <v>103</v>
      </c>
      <c r="AB23" t="s">
        <v>104</v>
      </c>
      <c r="AC23" t="s">
        <v>104</v>
      </c>
      <c r="AD23">
        <v>341260</v>
      </c>
      <c r="AE23" t="s">
        <v>105</v>
      </c>
      <c r="AF23" t="s">
        <v>106</v>
      </c>
      <c r="AG23" t="s">
        <v>107</v>
      </c>
      <c r="AH23" t="s">
        <v>107</v>
      </c>
      <c r="AI23">
        <v>30084260</v>
      </c>
      <c r="AJ23" t="s">
        <v>108</v>
      </c>
      <c r="AK23" t="s">
        <v>108</v>
      </c>
      <c r="AM23" t="s">
        <v>108</v>
      </c>
      <c r="AN23">
        <v>235260</v>
      </c>
      <c r="AO23" t="s">
        <v>109</v>
      </c>
      <c r="AP23" t="s">
        <v>109</v>
      </c>
      <c r="AQ23" t="s">
        <v>109</v>
      </c>
      <c r="AR23">
        <v>4260</v>
      </c>
      <c r="AS23" t="s">
        <v>110</v>
      </c>
      <c r="AT23" t="s">
        <v>110</v>
      </c>
      <c r="AU23" t="s">
        <v>111</v>
      </c>
      <c r="AV23" t="s">
        <v>112</v>
      </c>
      <c r="AW23" t="s">
        <v>113</v>
      </c>
      <c r="AX23" t="s">
        <v>188</v>
      </c>
      <c r="AY23" t="s">
        <v>190</v>
      </c>
      <c r="AZ23">
        <v>4001260</v>
      </c>
      <c r="BA23" t="s">
        <v>116</v>
      </c>
      <c r="BB23" t="s">
        <v>117</v>
      </c>
      <c r="BC23" t="s">
        <v>118</v>
      </c>
      <c r="BD23" t="s">
        <v>118</v>
      </c>
      <c r="BE23" t="s">
        <v>119</v>
      </c>
      <c r="BG23" t="s">
        <v>119</v>
      </c>
      <c r="BH23">
        <v>95260</v>
      </c>
      <c r="BI23" t="s">
        <v>154</v>
      </c>
      <c r="BJ23" t="s">
        <v>111</v>
      </c>
      <c r="BK23" t="s">
        <v>111</v>
      </c>
      <c r="BL23" t="s">
        <v>121</v>
      </c>
      <c r="BM23" t="s">
        <v>122</v>
      </c>
      <c r="BN23" t="s">
        <v>123</v>
      </c>
      <c r="BO23">
        <v>64</v>
      </c>
      <c r="BP23">
        <v>337</v>
      </c>
      <c r="BQ23">
        <v>849</v>
      </c>
      <c r="BR23">
        <v>2173</v>
      </c>
      <c r="BS23">
        <v>3</v>
      </c>
      <c r="BT23">
        <v>235</v>
      </c>
      <c r="BU23">
        <v>0</v>
      </c>
      <c r="BV23">
        <v>1</v>
      </c>
      <c r="BW23">
        <v>72</v>
      </c>
      <c r="BX23">
        <v>75</v>
      </c>
      <c r="BY23">
        <v>76</v>
      </c>
      <c r="BZ23">
        <v>95</v>
      </c>
      <c r="CA23">
        <v>4</v>
      </c>
      <c r="CB23">
        <v>0</v>
      </c>
      <c r="CC23">
        <v>0</v>
      </c>
      <c r="CD23">
        <v>0</v>
      </c>
      <c r="CE23" t="s">
        <v>124</v>
      </c>
      <c r="CF23" t="s">
        <v>125</v>
      </c>
      <c r="CG23" t="s">
        <v>126</v>
      </c>
      <c r="CH23" t="s">
        <v>126</v>
      </c>
      <c r="CI23" t="s">
        <v>126</v>
      </c>
      <c r="CJ23" t="s">
        <v>126</v>
      </c>
      <c r="CK23" t="s">
        <v>126</v>
      </c>
      <c r="CL23">
        <v>4606260</v>
      </c>
      <c r="CM23">
        <v>4609260</v>
      </c>
    </row>
    <row r="24" spans="1:91" x14ac:dyDescent="0.2">
      <c r="A24" t="s">
        <v>91</v>
      </c>
      <c r="B24" t="s">
        <v>92</v>
      </c>
      <c r="C24" t="s">
        <v>93</v>
      </c>
      <c r="D24" t="s">
        <v>94</v>
      </c>
      <c r="E24" t="s">
        <v>95</v>
      </c>
      <c r="F24" t="s">
        <v>96</v>
      </c>
      <c r="G24" t="s">
        <v>127</v>
      </c>
      <c r="H24">
        <v>32303260</v>
      </c>
      <c r="I24" t="s">
        <v>98</v>
      </c>
      <c r="J24" t="s">
        <v>99</v>
      </c>
      <c r="K24">
        <v>70000</v>
      </c>
      <c r="L24">
        <v>0</v>
      </c>
      <c r="M24">
        <v>0</v>
      </c>
      <c r="N24">
        <v>0</v>
      </c>
      <c r="O24">
        <v>0</v>
      </c>
      <c r="P24">
        <v>70000</v>
      </c>
      <c r="Q24">
        <v>0</v>
      </c>
      <c r="R24">
        <v>49727.49</v>
      </c>
      <c r="S24">
        <v>20272.509999999998</v>
      </c>
      <c r="T24" t="s">
        <v>100</v>
      </c>
      <c r="W24" t="s">
        <v>100</v>
      </c>
      <c r="X24">
        <v>27260</v>
      </c>
      <c r="Y24" t="s">
        <v>101</v>
      </c>
      <c r="Z24" t="s">
        <v>102</v>
      </c>
      <c r="AA24" t="s">
        <v>103</v>
      </c>
      <c r="AB24" t="s">
        <v>104</v>
      </c>
      <c r="AC24" t="s">
        <v>104</v>
      </c>
      <c r="AD24">
        <v>341260</v>
      </c>
      <c r="AE24" t="s">
        <v>105</v>
      </c>
      <c r="AF24" t="s">
        <v>106</v>
      </c>
      <c r="AG24" t="s">
        <v>107</v>
      </c>
      <c r="AH24" t="s">
        <v>107</v>
      </c>
      <c r="AI24">
        <v>30084260</v>
      </c>
      <c r="AJ24" t="s">
        <v>108</v>
      </c>
      <c r="AK24" t="s">
        <v>108</v>
      </c>
      <c r="AM24" t="s">
        <v>108</v>
      </c>
      <c r="AN24">
        <v>235260</v>
      </c>
      <c r="AO24" t="s">
        <v>109</v>
      </c>
      <c r="AP24" t="s">
        <v>109</v>
      </c>
      <c r="AQ24" t="s">
        <v>109</v>
      </c>
      <c r="AR24">
        <v>4260</v>
      </c>
      <c r="AS24" t="s">
        <v>110</v>
      </c>
      <c r="AT24" t="s">
        <v>110</v>
      </c>
      <c r="AU24" t="s">
        <v>160</v>
      </c>
      <c r="AV24" t="s">
        <v>172</v>
      </c>
      <c r="AW24" t="s">
        <v>173</v>
      </c>
      <c r="AX24" t="s">
        <v>174</v>
      </c>
      <c r="AY24" t="s">
        <v>191</v>
      </c>
      <c r="AZ24">
        <v>4163260</v>
      </c>
      <c r="BA24" t="s">
        <v>116</v>
      </c>
      <c r="BB24" t="s">
        <v>117</v>
      </c>
      <c r="BC24" t="s">
        <v>118</v>
      </c>
      <c r="BD24" t="s">
        <v>118</v>
      </c>
      <c r="BE24" t="s">
        <v>119</v>
      </c>
      <c r="BG24" t="s">
        <v>119</v>
      </c>
      <c r="BH24">
        <v>95260</v>
      </c>
      <c r="BI24" t="s">
        <v>154</v>
      </c>
      <c r="BJ24" t="s">
        <v>160</v>
      </c>
      <c r="BK24" t="s">
        <v>160</v>
      </c>
      <c r="BL24" t="s">
        <v>121</v>
      </c>
      <c r="BM24" t="s">
        <v>122</v>
      </c>
      <c r="BN24" t="s">
        <v>123</v>
      </c>
      <c r="BO24">
        <v>63</v>
      </c>
      <c r="BP24">
        <v>358</v>
      </c>
      <c r="BQ24">
        <v>1113</v>
      </c>
      <c r="BR24">
        <v>2829</v>
      </c>
      <c r="BS24">
        <v>3</v>
      </c>
      <c r="BT24">
        <v>235</v>
      </c>
      <c r="BU24">
        <v>0</v>
      </c>
      <c r="BV24">
        <v>1</v>
      </c>
      <c r="BW24">
        <v>72</v>
      </c>
      <c r="BX24">
        <v>75</v>
      </c>
      <c r="BY24">
        <v>76</v>
      </c>
      <c r="BZ24">
        <v>95</v>
      </c>
      <c r="CA24">
        <v>4</v>
      </c>
      <c r="CB24">
        <v>0</v>
      </c>
      <c r="CC24">
        <v>0</v>
      </c>
      <c r="CD24">
        <v>0</v>
      </c>
      <c r="CE24" t="s">
        <v>124</v>
      </c>
      <c r="CF24" t="s">
        <v>125</v>
      </c>
      <c r="CG24" t="s">
        <v>166</v>
      </c>
      <c r="CH24" t="s">
        <v>183</v>
      </c>
      <c r="CI24" t="s">
        <v>184</v>
      </c>
      <c r="CJ24" t="s">
        <v>184</v>
      </c>
      <c r="CK24" t="s">
        <v>184</v>
      </c>
      <c r="CL24">
        <v>4606260</v>
      </c>
      <c r="CM24">
        <v>4609260</v>
      </c>
    </row>
    <row r="25" spans="1:91" x14ac:dyDescent="0.2">
      <c r="A25" t="s">
        <v>91</v>
      </c>
      <c r="B25" t="s">
        <v>92</v>
      </c>
      <c r="C25" t="s">
        <v>93</v>
      </c>
      <c r="D25" t="s">
        <v>94</v>
      </c>
      <c r="E25" t="s">
        <v>95</v>
      </c>
      <c r="F25" t="s">
        <v>96</v>
      </c>
      <c r="G25" t="s">
        <v>127</v>
      </c>
      <c r="H25">
        <v>32303260</v>
      </c>
      <c r="I25" t="s">
        <v>98</v>
      </c>
      <c r="J25" t="s">
        <v>99</v>
      </c>
      <c r="K25">
        <v>80000</v>
      </c>
      <c r="L25">
        <v>0</v>
      </c>
      <c r="M25">
        <v>0</v>
      </c>
      <c r="N25">
        <v>0</v>
      </c>
      <c r="O25">
        <v>0</v>
      </c>
      <c r="P25">
        <v>80000</v>
      </c>
      <c r="Q25">
        <v>0</v>
      </c>
      <c r="R25">
        <v>38700</v>
      </c>
      <c r="S25">
        <v>41300</v>
      </c>
      <c r="T25" t="s">
        <v>100</v>
      </c>
      <c r="W25" t="s">
        <v>100</v>
      </c>
      <c r="X25">
        <v>27260</v>
      </c>
      <c r="Y25" t="s">
        <v>101</v>
      </c>
      <c r="Z25" t="s">
        <v>102</v>
      </c>
      <c r="AA25" t="s">
        <v>103</v>
      </c>
      <c r="AB25" t="s">
        <v>104</v>
      </c>
      <c r="AC25" t="s">
        <v>104</v>
      </c>
      <c r="AD25">
        <v>341260</v>
      </c>
      <c r="AE25" t="s">
        <v>105</v>
      </c>
      <c r="AF25" t="s">
        <v>106</v>
      </c>
      <c r="AG25" t="s">
        <v>107</v>
      </c>
      <c r="AH25" t="s">
        <v>107</v>
      </c>
      <c r="AI25">
        <v>30084260</v>
      </c>
      <c r="AJ25" t="s">
        <v>108</v>
      </c>
      <c r="AK25" t="s">
        <v>108</v>
      </c>
      <c r="AM25" t="s">
        <v>108</v>
      </c>
      <c r="AN25">
        <v>235260</v>
      </c>
      <c r="AO25" t="s">
        <v>109</v>
      </c>
      <c r="AP25" t="s">
        <v>109</v>
      </c>
      <c r="AQ25" t="s">
        <v>109</v>
      </c>
      <c r="AR25">
        <v>4260</v>
      </c>
      <c r="AS25" t="s">
        <v>110</v>
      </c>
      <c r="AT25" t="s">
        <v>110</v>
      </c>
      <c r="AU25" t="s">
        <v>160</v>
      </c>
      <c r="AV25" t="s">
        <v>172</v>
      </c>
      <c r="AW25" t="s">
        <v>173</v>
      </c>
      <c r="AX25" t="s">
        <v>174</v>
      </c>
      <c r="AY25" t="s">
        <v>192</v>
      </c>
      <c r="AZ25">
        <v>4155260</v>
      </c>
      <c r="BA25" t="s">
        <v>116</v>
      </c>
      <c r="BB25" t="s">
        <v>117</v>
      </c>
      <c r="BC25" t="s">
        <v>118</v>
      </c>
      <c r="BD25" t="s">
        <v>118</v>
      </c>
      <c r="BE25" t="s">
        <v>119</v>
      </c>
      <c r="BG25" t="s">
        <v>119</v>
      </c>
      <c r="BH25">
        <v>95260</v>
      </c>
      <c r="BI25" t="s">
        <v>154</v>
      </c>
      <c r="BJ25" t="s">
        <v>160</v>
      </c>
      <c r="BK25" t="s">
        <v>160</v>
      </c>
      <c r="BL25" t="s">
        <v>121</v>
      </c>
      <c r="BM25" t="s">
        <v>122</v>
      </c>
      <c r="BN25" t="s">
        <v>123</v>
      </c>
      <c r="BO25">
        <v>63</v>
      </c>
      <c r="BP25">
        <v>358</v>
      </c>
      <c r="BQ25">
        <v>1113</v>
      </c>
      <c r="BR25">
        <v>2829</v>
      </c>
      <c r="BS25">
        <v>3</v>
      </c>
      <c r="BT25">
        <v>235</v>
      </c>
      <c r="BU25">
        <v>0</v>
      </c>
      <c r="BV25">
        <v>1</v>
      </c>
      <c r="BW25">
        <v>72</v>
      </c>
      <c r="BX25">
        <v>75</v>
      </c>
      <c r="BY25">
        <v>76</v>
      </c>
      <c r="BZ25">
        <v>95</v>
      </c>
      <c r="CA25">
        <v>4</v>
      </c>
      <c r="CB25">
        <v>0</v>
      </c>
      <c r="CC25">
        <v>0</v>
      </c>
      <c r="CD25">
        <v>0</v>
      </c>
      <c r="CE25" t="s">
        <v>124</v>
      </c>
      <c r="CF25" t="s">
        <v>125</v>
      </c>
      <c r="CG25" t="s">
        <v>166</v>
      </c>
      <c r="CH25" t="s">
        <v>183</v>
      </c>
      <c r="CI25" t="s">
        <v>184</v>
      </c>
      <c r="CJ25" t="s">
        <v>184</v>
      </c>
      <c r="CK25" t="s">
        <v>184</v>
      </c>
      <c r="CL25">
        <v>4606260</v>
      </c>
      <c r="CM25">
        <v>4609260</v>
      </c>
    </row>
    <row r="26" spans="1:91" x14ac:dyDescent="0.2">
      <c r="A26" t="s">
        <v>91</v>
      </c>
      <c r="B26" t="s">
        <v>92</v>
      </c>
      <c r="C26" t="s">
        <v>93</v>
      </c>
      <c r="D26" t="s">
        <v>94</v>
      </c>
      <c r="E26" t="s">
        <v>95</v>
      </c>
      <c r="F26" t="s">
        <v>96</v>
      </c>
      <c r="G26" t="s">
        <v>127</v>
      </c>
      <c r="H26">
        <v>32303260</v>
      </c>
      <c r="I26" t="s">
        <v>98</v>
      </c>
      <c r="J26" t="s">
        <v>99</v>
      </c>
      <c r="K26">
        <v>100000</v>
      </c>
      <c r="L26">
        <v>0</v>
      </c>
      <c r="M26">
        <v>0</v>
      </c>
      <c r="N26">
        <v>0</v>
      </c>
      <c r="O26">
        <v>0</v>
      </c>
      <c r="P26">
        <v>100000</v>
      </c>
      <c r="Q26">
        <v>0</v>
      </c>
      <c r="R26">
        <v>74095.95</v>
      </c>
      <c r="S26">
        <v>25904.05</v>
      </c>
      <c r="T26" t="s">
        <v>100</v>
      </c>
      <c r="W26" t="s">
        <v>100</v>
      </c>
      <c r="X26">
        <v>27260</v>
      </c>
      <c r="Y26" t="s">
        <v>101</v>
      </c>
      <c r="Z26" t="s">
        <v>102</v>
      </c>
      <c r="AA26" t="s">
        <v>103</v>
      </c>
      <c r="AB26" t="s">
        <v>104</v>
      </c>
      <c r="AC26" t="s">
        <v>104</v>
      </c>
      <c r="AD26">
        <v>341260</v>
      </c>
      <c r="AE26" t="s">
        <v>105</v>
      </c>
      <c r="AF26" t="s">
        <v>106</v>
      </c>
      <c r="AG26" t="s">
        <v>107</v>
      </c>
      <c r="AH26" t="s">
        <v>107</v>
      </c>
      <c r="AI26">
        <v>30084260</v>
      </c>
      <c r="AJ26" t="s">
        <v>108</v>
      </c>
      <c r="AK26" t="s">
        <v>108</v>
      </c>
      <c r="AM26" t="s">
        <v>108</v>
      </c>
      <c r="AN26">
        <v>235260</v>
      </c>
      <c r="AO26" t="s">
        <v>109</v>
      </c>
      <c r="AP26" t="s">
        <v>109</v>
      </c>
      <c r="AQ26" t="s">
        <v>109</v>
      </c>
      <c r="AR26">
        <v>4260</v>
      </c>
      <c r="AS26" t="s">
        <v>110</v>
      </c>
      <c r="AT26" t="s">
        <v>110</v>
      </c>
      <c r="AU26" t="s">
        <v>160</v>
      </c>
      <c r="AV26" t="s">
        <v>172</v>
      </c>
      <c r="AW26" t="s">
        <v>173</v>
      </c>
      <c r="AX26" t="s">
        <v>174</v>
      </c>
      <c r="AY26" t="s">
        <v>193</v>
      </c>
      <c r="AZ26">
        <v>4158260</v>
      </c>
      <c r="BA26" t="s">
        <v>116</v>
      </c>
      <c r="BB26" t="s">
        <v>117</v>
      </c>
      <c r="BC26" t="s">
        <v>118</v>
      </c>
      <c r="BD26" t="s">
        <v>118</v>
      </c>
      <c r="BE26" t="s">
        <v>119</v>
      </c>
      <c r="BG26" t="s">
        <v>119</v>
      </c>
      <c r="BH26">
        <v>95260</v>
      </c>
      <c r="BI26" t="s">
        <v>154</v>
      </c>
      <c r="BJ26" t="s">
        <v>160</v>
      </c>
      <c r="BK26" t="s">
        <v>160</v>
      </c>
      <c r="BL26" t="s">
        <v>121</v>
      </c>
      <c r="BM26" t="s">
        <v>122</v>
      </c>
      <c r="BN26" t="s">
        <v>123</v>
      </c>
      <c r="BO26">
        <v>63</v>
      </c>
      <c r="BP26">
        <v>358</v>
      </c>
      <c r="BQ26">
        <v>1113</v>
      </c>
      <c r="BR26">
        <v>2829</v>
      </c>
      <c r="BS26">
        <v>3</v>
      </c>
      <c r="BT26">
        <v>235</v>
      </c>
      <c r="BU26">
        <v>0</v>
      </c>
      <c r="BV26">
        <v>1</v>
      </c>
      <c r="BW26">
        <v>72</v>
      </c>
      <c r="BX26">
        <v>75</v>
      </c>
      <c r="BY26">
        <v>76</v>
      </c>
      <c r="BZ26">
        <v>95</v>
      </c>
      <c r="CA26">
        <v>4</v>
      </c>
      <c r="CB26">
        <v>0</v>
      </c>
      <c r="CC26">
        <v>0</v>
      </c>
      <c r="CD26">
        <v>0</v>
      </c>
      <c r="CE26" t="s">
        <v>124</v>
      </c>
      <c r="CF26" t="s">
        <v>125</v>
      </c>
      <c r="CG26" t="s">
        <v>166</v>
      </c>
      <c r="CH26" t="s">
        <v>183</v>
      </c>
      <c r="CI26" t="s">
        <v>184</v>
      </c>
      <c r="CJ26" t="s">
        <v>184</v>
      </c>
      <c r="CK26" t="s">
        <v>184</v>
      </c>
      <c r="CL26">
        <v>4606260</v>
      </c>
      <c r="CM26">
        <v>4609260</v>
      </c>
    </row>
    <row r="27" spans="1:91" x14ac:dyDescent="0.2">
      <c r="A27" t="s">
        <v>91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127</v>
      </c>
      <c r="H27">
        <v>32303260</v>
      </c>
      <c r="I27" t="s">
        <v>98</v>
      </c>
      <c r="J27" t="s">
        <v>99</v>
      </c>
      <c r="K27">
        <v>104000</v>
      </c>
      <c r="L27">
        <v>-100000</v>
      </c>
      <c r="M27">
        <v>0</v>
      </c>
      <c r="N27">
        <v>0</v>
      </c>
      <c r="O27">
        <v>0</v>
      </c>
      <c r="P27">
        <v>4000</v>
      </c>
      <c r="Q27">
        <v>0</v>
      </c>
      <c r="R27">
        <v>3472.2</v>
      </c>
      <c r="S27">
        <v>527.79999999999995</v>
      </c>
      <c r="T27" t="s">
        <v>100</v>
      </c>
      <c r="W27" t="s">
        <v>100</v>
      </c>
      <c r="X27">
        <v>27260</v>
      </c>
      <c r="Y27" t="s">
        <v>101</v>
      </c>
      <c r="Z27" t="s">
        <v>102</v>
      </c>
      <c r="AA27" t="s">
        <v>103</v>
      </c>
      <c r="AB27" t="s">
        <v>104</v>
      </c>
      <c r="AC27" t="s">
        <v>104</v>
      </c>
      <c r="AD27">
        <v>341260</v>
      </c>
      <c r="AE27" t="s">
        <v>105</v>
      </c>
      <c r="AF27" t="s">
        <v>106</v>
      </c>
      <c r="AG27" t="s">
        <v>107</v>
      </c>
      <c r="AH27" t="s">
        <v>107</v>
      </c>
      <c r="AI27">
        <v>30084260</v>
      </c>
      <c r="AJ27" t="s">
        <v>108</v>
      </c>
      <c r="AK27" t="s">
        <v>108</v>
      </c>
      <c r="AM27" t="s">
        <v>108</v>
      </c>
      <c r="AN27">
        <v>235260</v>
      </c>
      <c r="AO27" t="s">
        <v>109</v>
      </c>
      <c r="AP27" t="s">
        <v>109</v>
      </c>
      <c r="AQ27" t="s">
        <v>109</v>
      </c>
      <c r="AR27">
        <v>4260</v>
      </c>
      <c r="AS27" t="s">
        <v>110</v>
      </c>
      <c r="AT27" t="s">
        <v>110</v>
      </c>
      <c r="AU27" t="s">
        <v>111</v>
      </c>
      <c r="AV27" t="s">
        <v>194</v>
      </c>
      <c r="AW27" t="s">
        <v>195</v>
      </c>
      <c r="AX27" t="s">
        <v>196</v>
      </c>
      <c r="AY27" t="s">
        <v>196</v>
      </c>
      <c r="AZ27">
        <v>3426260</v>
      </c>
      <c r="BA27" t="s">
        <v>116</v>
      </c>
      <c r="BB27" t="s">
        <v>117</v>
      </c>
      <c r="BC27" t="s">
        <v>118</v>
      </c>
      <c r="BD27" t="s">
        <v>118</v>
      </c>
      <c r="BE27" t="s">
        <v>119</v>
      </c>
      <c r="BG27" t="s">
        <v>119</v>
      </c>
      <c r="BH27">
        <v>95260</v>
      </c>
      <c r="BI27" t="s">
        <v>154</v>
      </c>
      <c r="BJ27" t="s">
        <v>111</v>
      </c>
      <c r="BK27" t="s">
        <v>111</v>
      </c>
      <c r="BL27" t="s">
        <v>121</v>
      </c>
      <c r="BM27" t="s">
        <v>122</v>
      </c>
      <c r="BN27" t="s">
        <v>123</v>
      </c>
      <c r="BO27">
        <v>64</v>
      </c>
      <c r="BP27">
        <v>331</v>
      </c>
      <c r="BQ27">
        <v>891</v>
      </c>
      <c r="BR27">
        <v>2261</v>
      </c>
      <c r="BS27">
        <v>3</v>
      </c>
      <c r="BT27">
        <v>235</v>
      </c>
      <c r="BU27">
        <v>0</v>
      </c>
      <c r="BV27">
        <v>1</v>
      </c>
      <c r="BW27">
        <v>72</v>
      </c>
      <c r="BX27">
        <v>75</v>
      </c>
      <c r="BY27">
        <v>76</v>
      </c>
      <c r="BZ27">
        <v>95</v>
      </c>
      <c r="CA27">
        <v>4</v>
      </c>
      <c r="CB27">
        <v>0</v>
      </c>
      <c r="CC27">
        <v>0</v>
      </c>
      <c r="CD27">
        <v>0</v>
      </c>
      <c r="CE27" t="s">
        <v>124</v>
      </c>
      <c r="CF27" t="s">
        <v>139</v>
      </c>
      <c r="CG27" t="s">
        <v>185</v>
      </c>
      <c r="CH27" t="s">
        <v>186</v>
      </c>
      <c r="CI27" t="s">
        <v>186</v>
      </c>
      <c r="CJ27" t="s">
        <v>186</v>
      </c>
      <c r="CK27" t="s">
        <v>186</v>
      </c>
      <c r="CL27">
        <v>4606260</v>
      </c>
      <c r="CM27">
        <v>4609260</v>
      </c>
    </row>
    <row r="28" spans="1:91" x14ac:dyDescent="0.2">
      <c r="A28" t="s">
        <v>91</v>
      </c>
      <c r="B28" t="s">
        <v>92</v>
      </c>
      <c r="C28" t="s">
        <v>93</v>
      </c>
      <c r="D28" t="s">
        <v>94</v>
      </c>
      <c r="E28" t="s">
        <v>95</v>
      </c>
      <c r="F28" t="s">
        <v>96</v>
      </c>
      <c r="G28" t="s">
        <v>127</v>
      </c>
      <c r="H28">
        <v>32303260</v>
      </c>
      <c r="I28" t="s">
        <v>98</v>
      </c>
      <c r="J28" t="s">
        <v>99</v>
      </c>
      <c r="K28">
        <v>225000</v>
      </c>
      <c r="L28">
        <v>-225000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 t="s">
        <v>100</v>
      </c>
      <c r="W28" t="s">
        <v>100</v>
      </c>
      <c r="X28">
        <v>27260</v>
      </c>
      <c r="Y28" t="s">
        <v>101</v>
      </c>
      <c r="Z28" t="s">
        <v>102</v>
      </c>
      <c r="AA28" t="s">
        <v>103</v>
      </c>
      <c r="AB28" t="s">
        <v>104</v>
      </c>
      <c r="AC28" t="s">
        <v>104</v>
      </c>
      <c r="AD28">
        <v>341260</v>
      </c>
      <c r="AE28" t="s">
        <v>105</v>
      </c>
      <c r="AF28" t="s">
        <v>106</v>
      </c>
      <c r="AG28" t="s">
        <v>107</v>
      </c>
      <c r="AH28" t="s">
        <v>107</v>
      </c>
      <c r="AI28">
        <v>30084260</v>
      </c>
      <c r="AJ28" t="s">
        <v>108</v>
      </c>
      <c r="AK28" t="s">
        <v>108</v>
      </c>
      <c r="AM28" t="s">
        <v>108</v>
      </c>
      <c r="AN28">
        <v>235260</v>
      </c>
      <c r="AO28" t="s">
        <v>109</v>
      </c>
      <c r="AP28" t="s">
        <v>109</v>
      </c>
      <c r="AQ28" t="s">
        <v>109</v>
      </c>
      <c r="AR28">
        <v>4260</v>
      </c>
      <c r="AS28" t="s">
        <v>110</v>
      </c>
      <c r="AT28" t="s">
        <v>110</v>
      </c>
      <c r="AU28" t="s">
        <v>111</v>
      </c>
      <c r="AV28" t="s">
        <v>112</v>
      </c>
      <c r="AW28" t="s">
        <v>113</v>
      </c>
      <c r="AX28" t="s">
        <v>114</v>
      </c>
      <c r="AY28" t="s">
        <v>115</v>
      </c>
      <c r="AZ28">
        <v>3993260</v>
      </c>
      <c r="BA28" t="s">
        <v>116</v>
      </c>
      <c r="BB28" t="s">
        <v>117</v>
      </c>
      <c r="BC28" t="s">
        <v>118</v>
      </c>
      <c r="BD28" t="s">
        <v>118</v>
      </c>
      <c r="BE28" t="s">
        <v>119</v>
      </c>
      <c r="BG28" t="s">
        <v>119</v>
      </c>
      <c r="BH28">
        <v>95260</v>
      </c>
      <c r="BI28" t="s">
        <v>120</v>
      </c>
      <c r="BJ28" t="s">
        <v>120</v>
      </c>
      <c r="BK28" t="s">
        <v>120</v>
      </c>
      <c r="BL28" t="s">
        <v>121</v>
      </c>
      <c r="BM28" t="s">
        <v>122</v>
      </c>
      <c r="BN28" t="s">
        <v>123</v>
      </c>
      <c r="BO28">
        <v>64</v>
      </c>
      <c r="BP28">
        <v>337</v>
      </c>
      <c r="BQ28">
        <v>849</v>
      </c>
      <c r="BR28">
        <v>2174</v>
      </c>
      <c r="BS28">
        <v>3</v>
      </c>
      <c r="BT28">
        <v>235</v>
      </c>
      <c r="BU28">
        <v>0</v>
      </c>
      <c r="BV28">
        <v>1</v>
      </c>
      <c r="BW28">
        <v>72</v>
      </c>
      <c r="BX28">
        <v>75</v>
      </c>
      <c r="BY28">
        <v>76</v>
      </c>
      <c r="BZ28">
        <v>95</v>
      </c>
      <c r="CA28">
        <v>4</v>
      </c>
      <c r="CB28">
        <v>0</v>
      </c>
      <c r="CC28">
        <v>0</v>
      </c>
      <c r="CD28">
        <v>0</v>
      </c>
      <c r="CE28" t="s">
        <v>124</v>
      </c>
      <c r="CF28" t="s">
        <v>125</v>
      </c>
      <c r="CG28" t="s">
        <v>126</v>
      </c>
      <c r="CH28" t="s">
        <v>126</v>
      </c>
      <c r="CI28" t="s">
        <v>126</v>
      </c>
      <c r="CJ28" t="s">
        <v>126</v>
      </c>
      <c r="CK28" t="s">
        <v>126</v>
      </c>
      <c r="CL28">
        <v>4606260</v>
      </c>
      <c r="CM28">
        <v>4609260</v>
      </c>
    </row>
    <row r="29" spans="1:91" x14ac:dyDescent="0.2">
      <c r="A29" t="s">
        <v>91</v>
      </c>
      <c r="B29" t="s">
        <v>92</v>
      </c>
      <c r="C29" t="s">
        <v>93</v>
      </c>
      <c r="D29" t="s">
        <v>94</v>
      </c>
      <c r="E29" t="s">
        <v>95</v>
      </c>
      <c r="F29" t="s">
        <v>96</v>
      </c>
      <c r="G29" t="s">
        <v>127</v>
      </c>
      <c r="H29">
        <v>32303260</v>
      </c>
      <c r="I29" t="s">
        <v>98</v>
      </c>
      <c r="J29" t="s">
        <v>99</v>
      </c>
      <c r="K29">
        <v>250000</v>
      </c>
      <c r="L29">
        <v>0</v>
      </c>
      <c r="M29">
        <v>0</v>
      </c>
      <c r="N29">
        <v>0</v>
      </c>
      <c r="O29">
        <v>0</v>
      </c>
      <c r="P29">
        <v>250000</v>
      </c>
      <c r="Q29">
        <v>0</v>
      </c>
      <c r="R29">
        <v>143799.12</v>
      </c>
      <c r="S29">
        <v>106200.88</v>
      </c>
      <c r="T29" t="s">
        <v>100</v>
      </c>
      <c r="W29" t="s">
        <v>100</v>
      </c>
      <c r="X29">
        <v>27260</v>
      </c>
      <c r="Y29" t="s">
        <v>101</v>
      </c>
      <c r="Z29" t="s">
        <v>102</v>
      </c>
      <c r="AA29" t="s">
        <v>103</v>
      </c>
      <c r="AB29" t="s">
        <v>104</v>
      </c>
      <c r="AC29" t="s">
        <v>104</v>
      </c>
      <c r="AD29">
        <v>341260</v>
      </c>
      <c r="AE29" t="s">
        <v>105</v>
      </c>
      <c r="AF29" t="s">
        <v>106</v>
      </c>
      <c r="AG29" t="s">
        <v>107</v>
      </c>
      <c r="AH29" t="s">
        <v>107</v>
      </c>
      <c r="AI29">
        <v>30084260</v>
      </c>
      <c r="AJ29" t="s">
        <v>108</v>
      </c>
      <c r="AK29" t="s">
        <v>108</v>
      </c>
      <c r="AM29" t="s">
        <v>108</v>
      </c>
      <c r="AN29">
        <v>235260</v>
      </c>
      <c r="AO29" t="s">
        <v>109</v>
      </c>
      <c r="AP29" t="s">
        <v>109</v>
      </c>
      <c r="AQ29" t="s">
        <v>109</v>
      </c>
      <c r="AR29">
        <v>4260</v>
      </c>
      <c r="AS29" t="s">
        <v>110</v>
      </c>
      <c r="AT29" t="s">
        <v>110</v>
      </c>
      <c r="AU29" t="s">
        <v>160</v>
      </c>
      <c r="AV29" t="s">
        <v>172</v>
      </c>
      <c r="AW29" t="s">
        <v>173</v>
      </c>
      <c r="AX29" t="s">
        <v>174</v>
      </c>
      <c r="AY29" t="s">
        <v>197</v>
      </c>
      <c r="AZ29">
        <v>4156260</v>
      </c>
      <c r="BA29" t="s">
        <v>116</v>
      </c>
      <c r="BB29" t="s">
        <v>117</v>
      </c>
      <c r="BC29" t="s">
        <v>118</v>
      </c>
      <c r="BD29" t="s">
        <v>118</v>
      </c>
      <c r="BE29" t="s">
        <v>119</v>
      </c>
      <c r="BG29" t="s">
        <v>119</v>
      </c>
      <c r="BH29">
        <v>95260</v>
      </c>
      <c r="BI29" t="s">
        <v>154</v>
      </c>
      <c r="BJ29" t="s">
        <v>160</v>
      </c>
      <c r="BK29" t="s">
        <v>160</v>
      </c>
      <c r="BL29" t="s">
        <v>121</v>
      </c>
      <c r="BM29" t="s">
        <v>122</v>
      </c>
      <c r="BN29" t="s">
        <v>123</v>
      </c>
      <c r="BO29">
        <v>63</v>
      </c>
      <c r="BP29">
        <v>358</v>
      </c>
      <c r="BQ29">
        <v>1113</v>
      </c>
      <c r="BR29">
        <v>2829</v>
      </c>
      <c r="BS29">
        <v>3</v>
      </c>
      <c r="BT29">
        <v>235</v>
      </c>
      <c r="BU29">
        <v>0</v>
      </c>
      <c r="BV29">
        <v>1</v>
      </c>
      <c r="BW29">
        <v>72</v>
      </c>
      <c r="BX29">
        <v>75</v>
      </c>
      <c r="BY29">
        <v>76</v>
      </c>
      <c r="BZ29">
        <v>95</v>
      </c>
      <c r="CA29">
        <v>4</v>
      </c>
      <c r="CB29">
        <v>0</v>
      </c>
      <c r="CC29">
        <v>0</v>
      </c>
      <c r="CD29">
        <v>0</v>
      </c>
      <c r="CE29" t="s">
        <v>124</v>
      </c>
      <c r="CF29" t="s">
        <v>125</v>
      </c>
      <c r="CG29" t="s">
        <v>166</v>
      </c>
      <c r="CH29" t="s">
        <v>183</v>
      </c>
      <c r="CI29" t="s">
        <v>184</v>
      </c>
      <c r="CJ29" t="s">
        <v>184</v>
      </c>
      <c r="CK29" t="s">
        <v>184</v>
      </c>
      <c r="CL29">
        <v>4606260</v>
      </c>
      <c r="CM29">
        <v>4609260</v>
      </c>
    </row>
    <row r="30" spans="1:91" x14ac:dyDescent="0.2">
      <c r="A30" t="s">
        <v>91</v>
      </c>
      <c r="B30" t="s">
        <v>92</v>
      </c>
      <c r="C30" t="s">
        <v>93</v>
      </c>
      <c r="D30" t="s">
        <v>94</v>
      </c>
      <c r="E30" t="s">
        <v>95</v>
      </c>
      <c r="F30" t="s">
        <v>96</v>
      </c>
      <c r="G30" t="s">
        <v>127</v>
      </c>
      <c r="H30">
        <v>32303260</v>
      </c>
      <c r="I30" t="s">
        <v>98</v>
      </c>
      <c r="J30" t="s">
        <v>99</v>
      </c>
      <c r="K30">
        <v>350000</v>
      </c>
      <c r="L30">
        <v>0</v>
      </c>
      <c r="M30">
        <v>0</v>
      </c>
      <c r="N30">
        <v>0</v>
      </c>
      <c r="O30">
        <v>0</v>
      </c>
      <c r="P30">
        <v>350000</v>
      </c>
      <c r="Q30">
        <v>0</v>
      </c>
      <c r="R30">
        <v>218436.57</v>
      </c>
      <c r="S30">
        <v>131563.43</v>
      </c>
      <c r="T30" t="s">
        <v>100</v>
      </c>
      <c r="W30" t="s">
        <v>100</v>
      </c>
      <c r="X30">
        <v>27260</v>
      </c>
      <c r="Y30" t="s">
        <v>101</v>
      </c>
      <c r="Z30" t="s">
        <v>102</v>
      </c>
      <c r="AA30" t="s">
        <v>103</v>
      </c>
      <c r="AB30" t="s">
        <v>104</v>
      </c>
      <c r="AC30" t="s">
        <v>104</v>
      </c>
      <c r="AD30">
        <v>341260</v>
      </c>
      <c r="AE30" t="s">
        <v>105</v>
      </c>
      <c r="AF30" t="s">
        <v>106</v>
      </c>
      <c r="AG30" t="s">
        <v>107</v>
      </c>
      <c r="AH30" t="s">
        <v>107</v>
      </c>
      <c r="AI30">
        <v>30084260</v>
      </c>
      <c r="AJ30" t="s">
        <v>108</v>
      </c>
      <c r="AK30" t="s">
        <v>108</v>
      </c>
      <c r="AM30" t="s">
        <v>108</v>
      </c>
      <c r="AN30">
        <v>235260</v>
      </c>
      <c r="AO30" t="s">
        <v>109</v>
      </c>
      <c r="AP30" t="s">
        <v>109</v>
      </c>
      <c r="AQ30" t="s">
        <v>109</v>
      </c>
      <c r="AR30">
        <v>4260</v>
      </c>
      <c r="AS30" t="s">
        <v>110</v>
      </c>
      <c r="AT30" t="s">
        <v>110</v>
      </c>
      <c r="AU30" t="s">
        <v>160</v>
      </c>
      <c r="AV30" t="s">
        <v>172</v>
      </c>
      <c r="AW30" t="s">
        <v>173</v>
      </c>
      <c r="AX30" t="s">
        <v>174</v>
      </c>
      <c r="AY30" t="s">
        <v>198</v>
      </c>
      <c r="AZ30">
        <v>4157260</v>
      </c>
      <c r="BA30" t="s">
        <v>116</v>
      </c>
      <c r="BB30" t="s">
        <v>117</v>
      </c>
      <c r="BC30" t="s">
        <v>118</v>
      </c>
      <c r="BD30" t="s">
        <v>118</v>
      </c>
      <c r="BE30" t="s">
        <v>119</v>
      </c>
      <c r="BG30" t="s">
        <v>119</v>
      </c>
      <c r="BH30">
        <v>95260</v>
      </c>
      <c r="BI30" t="s">
        <v>154</v>
      </c>
      <c r="BJ30" t="s">
        <v>160</v>
      </c>
      <c r="BK30" t="s">
        <v>160</v>
      </c>
      <c r="BL30" t="s">
        <v>121</v>
      </c>
      <c r="BM30" t="s">
        <v>122</v>
      </c>
      <c r="BN30" t="s">
        <v>123</v>
      </c>
      <c r="BO30">
        <v>63</v>
      </c>
      <c r="BP30">
        <v>358</v>
      </c>
      <c r="BQ30">
        <v>1113</v>
      </c>
      <c r="BR30">
        <v>2829</v>
      </c>
      <c r="BS30">
        <v>3</v>
      </c>
      <c r="BT30">
        <v>235</v>
      </c>
      <c r="BU30">
        <v>0</v>
      </c>
      <c r="BV30">
        <v>1</v>
      </c>
      <c r="BW30">
        <v>72</v>
      </c>
      <c r="BX30">
        <v>75</v>
      </c>
      <c r="BY30">
        <v>76</v>
      </c>
      <c r="BZ30">
        <v>95</v>
      </c>
      <c r="CA30">
        <v>4</v>
      </c>
      <c r="CB30">
        <v>0</v>
      </c>
      <c r="CC30">
        <v>0</v>
      </c>
      <c r="CD30">
        <v>0</v>
      </c>
      <c r="CE30" t="s">
        <v>124</v>
      </c>
      <c r="CF30" t="s">
        <v>125</v>
      </c>
      <c r="CG30" t="s">
        <v>166</v>
      </c>
      <c r="CH30" t="s">
        <v>183</v>
      </c>
      <c r="CI30" t="s">
        <v>184</v>
      </c>
      <c r="CJ30" t="s">
        <v>184</v>
      </c>
      <c r="CK30" t="s">
        <v>184</v>
      </c>
      <c r="CL30">
        <v>4606260</v>
      </c>
      <c r="CM30">
        <v>4609260</v>
      </c>
    </row>
    <row r="31" spans="1:91" x14ac:dyDescent="0.2">
      <c r="A31" t="s">
        <v>91</v>
      </c>
      <c r="B31" t="s">
        <v>92</v>
      </c>
      <c r="C31" t="s">
        <v>93</v>
      </c>
      <c r="D31" t="s">
        <v>94</v>
      </c>
      <c r="E31" t="s">
        <v>95</v>
      </c>
      <c r="F31" t="s">
        <v>96</v>
      </c>
      <c r="G31" t="s">
        <v>127</v>
      </c>
      <c r="H31">
        <v>32303260</v>
      </c>
      <c r="I31" t="s">
        <v>98</v>
      </c>
      <c r="J31" t="s">
        <v>99</v>
      </c>
      <c r="K31">
        <v>500000</v>
      </c>
      <c r="L31">
        <v>0</v>
      </c>
      <c r="M31">
        <v>0</v>
      </c>
      <c r="N31">
        <v>0</v>
      </c>
      <c r="O31">
        <v>0</v>
      </c>
      <c r="P31">
        <v>500000</v>
      </c>
      <c r="Q31">
        <v>0</v>
      </c>
      <c r="R31">
        <v>382305.98</v>
      </c>
      <c r="S31">
        <v>117694.02</v>
      </c>
      <c r="T31" t="s">
        <v>100</v>
      </c>
      <c r="W31" t="s">
        <v>100</v>
      </c>
      <c r="X31">
        <v>27260</v>
      </c>
      <c r="Y31" t="s">
        <v>101</v>
      </c>
      <c r="Z31" t="s">
        <v>102</v>
      </c>
      <c r="AA31" t="s">
        <v>103</v>
      </c>
      <c r="AB31" t="s">
        <v>104</v>
      </c>
      <c r="AC31" t="s">
        <v>104</v>
      </c>
      <c r="AD31">
        <v>341260</v>
      </c>
      <c r="AE31" t="s">
        <v>105</v>
      </c>
      <c r="AF31" t="s">
        <v>106</v>
      </c>
      <c r="AG31" t="s">
        <v>107</v>
      </c>
      <c r="AH31" t="s">
        <v>107</v>
      </c>
      <c r="AI31">
        <v>30084260</v>
      </c>
      <c r="AJ31" t="s">
        <v>108</v>
      </c>
      <c r="AK31" t="s">
        <v>108</v>
      </c>
      <c r="AM31" t="s">
        <v>108</v>
      </c>
      <c r="AN31">
        <v>235260</v>
      </c>
      <c r="AO31" t="s">
        <v>109</v>
      </c>
      <c r="AP31" t="s">
        <v>109</v>
      </c>
      <c r="AQ31" t="s">
        <v>109</v>
      </c>
      <c r="AR31">
        <v>4260</v>
      </c>
      <c r="AS31" t="s">
        <v>110</v>
      </c>
      <c r="AT31" t="s">
        <v>110</v>
      </c>
      <c r="AU31" t="s">
        <v>160</v>
      </c>
      <c r="AV31" t="s">
        <v>161</v>
      </c>
      <c r="AW31" t="s">
        <v>162</v>
      </c>
      <c r="AX31" t="s">
        <v>163</v>
      </c>
      <c r="AY31" t="s">
        <v>199</v>
      </c>
      <c r="AZ31">
        <v>4145260</v>
      </c>
      <c r="BA31" t="s">
        <v>116</v>
      </c>
      <c r="BB31" t="s">
        <v>117</v>
      </c>
      <c r="BC31" t="s">
        <v>118</v>
      </c>
      <c r="BD31" t="s">
        <v>118</v>
      </c>
      <c r="BE31" t="s">
        <v>119</v>
      </c>
      <c r="BG31" t="s">
        <v>119</v>
      </c>
      <c r="BH31">
        <v>95260</v>
      </c>
      <c r="BI31" t="s">
        <v>154</v>
      </c>
      <c r="BJ31" t="s">
        <v>160</v>
      </c>
      <c r="BK31" t="s">
        <v>160</v>
      </c>
      <c r="BL31" t="s">
        <v>121</v>
      </c>
      <c r="BM31" t="s">
        <v>122</v>
      </c>
      <c r="BN31" t="s">
        <v>123</v>
      </c>
      <c r="BO31">
        <v>63</v>
      </c>
      <c r="BP31">
        <v>359</v>
      </c>
      <c r="BQ31">
        <v>1111</v>
      </c>
      <c r="BR31">
        <v>2826</v>
      </c>
      <c r="BS31">
        <v>3</v>
      </c>
      <c r="BT31">
        <v>235</v>
      </c>
      <c r="BU31">
        <v>0</v>
      </c>
      <c r="BV31">
        <v>1</v>
      </c>
      <c r="BW31">
        <v>72</v>
      </c>
      <c r="BX31">
        <v>75</v>
      </c>
      <c r="BY31">
        <v>76</v>
      </c>
      <c r="BZ31">
        <v>95</v>
      </c>
      <c r="CA31">
        <v>4</v>
      </c>
      <c r="CB31">
        <v>0</v>
      </c>
      <c r="CC31">
        <v>0</v>
      </c>
      <c r="CD31">
        <v>0</v>
      </c>
      <c r="CE31" t="s">
        <v>124</v>
      </c>
      <c r="CF31" t="s">
        <v>125</v>
      </c>
      <c r="CG31" t="s">
        <v>166</v>
      </c>
      <c r="CH31" t="s">
        <v>167</v>
      </c>
      <c r="CI31" t="s">
        <v>168</v>
      </c>
      <c r="CJ31" t="s">
        <v>168</v>
      </c>
      <c r="CK31" t="s">
        <v>168</v>
      </c>
      <c r="CL31">
        <v>4606260</v>
      </c>
      <c r="CM31">
        <v>4609260</v>
      </c>
    </row>
    <row r="32" spans="1:91" x14ac:dyDescent="0.2">
      <c r="A32" t="s">
        <v>91</v>
      </c>
      <c r="B32" t="s">
        <v>92</v>
      </c>
      <c r="C32" t="s">
        <v>93</v>
      </c>
      <c r="D32" t="s">
        <v>94</v>
      </c>
      <c r="E32" t="s">
        <v>95</v>
      </c>
      <c r="F32" t="s">
        <v>96</v>
      </c>
      <c r="G32" t="s">
        <v>127</v>
      </c>
      <c r="H32">
        <v>32303260</v>
      </c>
      <c r="I32" t="s">
        <v>98</v>
      </c>
      <c r="J32" t="s">
        <v>99</v>
      </c>
      <c r="K32">
        <v>3200000</v>
      </c>
      <c r="L32">
        <v>-3000000</v>
      </c>
      <c r="M32">
        <v>0</v>
      </c>
      <c r="N32">
        <v>0</v>
      </c>
      <c r="O32">
        <v>0</v>
      </c>
      <c r="P32">
        <v>200000</v>
      </c>
      <c r="Q32">
        <v>0</v>
      </c>
      <c r="R32">
        <v>152963</v>
      </c>
      <c r="S32">
        <v>47037</v>
      </c>
      <c r="T32" t="s">
        <v>100</v>
      </c>
      <c r="W32" t="s">
        <v>100</v>
      </c>
      <c r="X32">
        <v>27260</v>
      </c>
      <c r="Y32" t="s">
        <v>101</v>
      </c>
      <c r="Z32" t="s">
        <v>102</v>
      </c>
      <c r="AA32" t="s">
        <v>103</v>
      </c>
      <c r="AB32" t="s">
        <v>104</v>
      </c>
      <c r="AC32" t="s">
        <v>104</v>
      </c>
      <c r="AD32">
        <v>341260</v>
      </c>
      <c r="AE32" t="s">
        <v>105</v>
      </c>
      <c r="AF32" t="s">
        <v>106</v>
      </c>
      <c r="AG32" t="s">
        <v>107</v>
      </c>
      <c r="AH32" t="s">
        <v>107</v>
      </c>
      <c r="AI32">
        <v>30084260</v>
      </c>
      <c r="AJ32" t="s">
        <v>108</v>
      </c>
      <c r="AK32" t="s">
        <v>108</v>
      </c>
      <c r="AM32" t="s">
        <v>108</v>
      </c>
      <c r="AN32">
        <v>235260</v>
      </c>
      <c r="AO32" t="s">
        <v>109</v>
      </c>
      <c r="AP32" t="s">
        <v>109</v>
      </c>
      <c r="AQ32" t="s">
        <v>109</v>
      </c>
      <c r="AR32">
        <v>4260</v>
      </c>
      <c r="AS32" t="s">
        <v>110</v>
      </c>
      <c r="AT32" t="s">
        <v>110</v>
      </c>
      <c r="AU32" t="s">
        <v>160</v>
      </c>
      <c r="AV32" t="s">
        <v>161</v>
      </c>
      <c r="AW32" t="s">
        <v>162</v>
      </c>
      <c r="AX32" t="s">
        <v>163</v>
      </c>
      <c r="AY32" t="s">
        <v>200</v>
      </c>
      <c r="AZ32">
        <v>4143260</v>
      </c>
      <c r="BA32" t="s">
        <v>116</v>
      </c>
      <c r="BB32" t="s">
        <v>117</v>
      </c>
      <c r="BC32" t="s">
        <v>118</v>
      </c>
      <c r="BD32" t="s">
        <v>118</v>
      </c>
      <c r="BE32" t="s">
        <v>119</v>
      </c>
      <c r="BG32" t="s">
        <v>119</v>
      </c>
      <c r="BH32">
        <v>95260</v>
      </c>
      <c r="BI32" t="s">
        <v>154</v>
      </c>
      <c r="BJ32" t="s">
        <v>160</v>
      </c>
      <c r="BK32" t="s">
        <v>160</v>
      </c>
      <c r="BL32" t="s">
        <v>121</v>
      </c>
      <c r="BM32" t="s">
        <v>122</v>
      </c>
      <c r="BN32" t="s">
        <v>123</v>
      </c>
      <c r="BO32">
        <v>63</v>
      </c>
      <c r="BP32">
        <v>359</v>
      </c>
      <c r="BQ32">
        <v>1111</v>
      </c>
      <c r="BR32">
        <v>2826</v>
      </c>
      <c r="BS32">
        <v>3</v>
      </c>
      <c r="BT32">
        <v>235</v>
      </c>
      <c r="BU32">
        <v>0</v>
      </c>
      <c r="BV32">
        <v>1</v>
      </c>
      <c r="BW32">
        <v>72</v>
      </c>
      <c r="BX32">
        <v>75</v>
      </c>
      <c r="BY32">
        <v>76</v>
      </c>
      <c r="BZ32">
        <v>95</v>
      </c>
      <c r="CA32">
        <v>4</v>
      </c>
      <c r="CB32">
        <v>0</v>
      </c>
      <c r="CC32">
        <v>0</v>
      </c>
      <c r="CD32">
        <v>0</v>
      </c>
      <c r="CE32" t="s">
        <v>124</v>
      </c>
      <c r="CF32" t="s">
        <v>125</v>
      </c>
      <c r="CG32" t="s">
        <v>166</v>
      </c>
      <c r="CH32" t="s">
        <v>167</v>
      </c>
      <c r="CI32" t="s">
        <v>168</v>
      </c>
      <c r="CJ32" t="s">
        <v>168</v>
      </c>
      <c r="CK32" t="s">
        <v>168</v>
      </c>
      <c r="CL32">
        <v>4606260</v>
      </c>
      <c r="CM32">
        <v>4609260</v>
      </c>
    </row>
    <row r="33" spans="1:91" x14ac:dyDescent="0.2">
      <c r="A33" t="s">
        <v>91</v>
      </c>
      <c r="B33" t="s">
        <v>92</v>
      </c>
      <c r="C33" t="s">
        <v>93</v>
      </c>
      <c r="D33" t="s">
        <v>94</v>
      </c>
      <c r="E33" t="s">
        <v>95</v>
      </c>
      <c r="F33" t="s">
        <v>96</v>
      </c>
      <c r="G33" t="s">
        <v>127</v>
      </c>
      <c r="H33">
        <v>32303260</v>
      </c>
      <c r="I33" t="s">
        <v>98</v>
      </c>
      <c r="J33" t="s">
        <v>99</v>
      </c>
      <c r="K33">
        <v>10000000</v>
      </c>
      <c r="L33">
        <v>-6900000</v>
      </c>
      <c r="M33">
        <v>0</v>
      </c>
      <c r="N33">
        <v>0</v>
      </c>
      <c r="O33">
        <v>0</v>
      </c>
      <c r="P33">
        <v>3100000</v>
      </c>
      <c r="Q33">
        <v>0</v>
      </c>
      <c r="R33">
        <v>2940825.21</v>
      </c>
      <c r="S33">
        <v>159174.79</v>
      </c>
      <c r="T33" t="s">
        <v>100</v>
      </c>
      <c r="W33" t="s">
        <v>100</v>
      </c>
      <c r="X33">
        <v>27260</v>
      </c>
      <c r="Y33" t="s">
        <v>101</v>
      </c>
      <c r="Z33" t="s">
        <v>102</v>
      </c>
      <c r="AA33" t="s">
        <v>103</v>
      </c>
      <c r="AB33" t="s">
        <v>104</v>
      </c>
      <c r="AC33" t="s">
        <v>104</v>
      </c>
      <c r="AD33">
        <v>341260</v>
      </c>
      <c r="AE33" t="s">
        <v>105</v>
      </c>
      <c r="AF33" t="s">
        <v>106</v>
      </c>
      <c r="AG33" t="s">
        <v>107</v>
      </c>
      <c r="AH33" t="s">
        <v>107</v>
      </c>
      <c r="AI33">
        <v>30084260</v>
      </c>
      <c r="AJ33" t="s">
        <v>108</v>
      </c>
      <c r="AK33" t="s">
        <v>108</v>
      </c>
      <c r="AM33" t="s">
        <v>108</v>
      </c>
      <c r="AN33">
        <v>235260</v>
      </c>
      <c r="AO33" t="s">
        <v>109</v>
      </c>
      <c r="AP33" t="s">
        <v>109</v>
      </c>
      <c r="AQ33" t="s">
        <v>109</v>
      </c>
      <c r="AR33">
        <v>4260</v>
      </c>
      <c r="AS33" t="s">
        <v>110</v>
      </c>
      <c r="AT33" t="s">
        <v>110</v>
      </c>
      <c r="AU33" t="s">
        <v>160</v>
      </c>
      <c r="AV33" t="s">
        <v>172</v>
      </c>
      <c r="AW33" t="s">
        <v>173</v>
      </c>
      <c r="AX33" t="s">
        <v>201</v>
      </c>
      <c r="AY33" t="s">
        <v>202</v>
      </c>
      <c r="AZ33">
        <v>3824260</v>
      </c>
      <c r="BA33" t="s">
        <v>116</v>
      </c>
      <c r="BB33" t="s">
        <v>117</v>
      </c>
      <c r="BC33" t="s">
        <v>118</v>
      </c>
      <c r="BD33" t="s">
        <v>118</v>
      </c>
      <c r="BE33" t="s">
        <v>119</v>
      </c>
      <c r="BG33" t="s">
        <v>119</v>
      </c>
      <c r="BH33">
        <v>95260</v>
      </c>
      <c r="BI33" t="s">
        <v>154</v>
      </c>
      <c r="BJ33" t="s">
        <v>160</v>
      </c>
      <c r="BK33" t="s">
        <v>160</v>
      </c>
      <c r="BL33" t="s">
        <v>121</v>
      </c>
      <c r="BM33" t="s">
        <v>122</v>
      </c>
      <c r="BN33" t="s">
        <v>123</v>
      </c>
      <c r="BO33">
        <v>63</v>
      </c>
      <c r="BP33">
        <v>358</v>
      </c>
      <c r="BQ33">
        <v>1113</v>
      </c>
      <c r="BR33">
        <v>2828</v>
      </c>
      <c r="BS33">
        <v>3</v>
      </c>
      <c r="BT33">
        <v>235</v>
      </c>
      <c r="BU33">
        <v>0</v>
      </c>
      <c r="BV33">
        <v>1</v>
      </c>
      <c r="BW33">
        <v>72</v>
      </c>
      <c r="BX33">
        <v>75</v>
      </c>
      <c r="BY33">
        <v>76</v>
      </c>
      <c r="BZ33">
        <v>95</v>
      </c>
      <c r="CA33">
        <v>4</v>
      </c>
      <c r="CB33">
        <v>0</v>
      </c>
      <c r="CC33">
        <v>0</v>
      </c>
      <c r="CD33">
        <v>0</v>
      </c>
      <c r="CE33" t="s">
        <v>124</v>
      </c>
      <c r="CF33" t="s">
        <v>125</v>
      </c>
      <c r="CG33" t="s">
        <v>166</v>
      </c>
      <c r="CH33" t="s">
        <v>183</v>
      </c>
      <c r="CI33" t="s">
        <v>184</v>
      </c>
      <c r="CJ33" t="s">
        <v>184</v>
      </c>
      <c r="CK33" t="s">
        <v>184</v>
      </c>
      <c r="CL33">
        <v>4606260</v>
      </c>
      <c r="CM33">
        <v>4609260</v>
      </c>
    </row>
    <row r="34" spans="1:91" hidden="1" x14ac:dyDescent="0.2">
      <c r="A34" t="s">
        <v>91</v>
      </c>
      <c r="B34" t="s">
        <v>92</v>
      </c>
      <c r="C34" t="s">
        <v>93</v>
      </c>
      <c r="D34" t="s">
        <v>94</v>
      </c>
      <c r="E34" t="s">
        <v>95</v>
      </c>
      <c r="F34" t="s">
        <v>203</v>
      </c>
      <c r="G34" t="s">
        <v>204</v>
      </c>
      <c r="H34">
        <v>32327260</v>
      </c>
      <c r="I34" t="s">
        <v>128</v>
      </c>
      <c r="J34" t="s">
        <v>99</v>
      </c>
      <c r="K34">
        <v>10800</v>
      </c>
      <c r="L34">
        <v>0</v>
      </c>
      <c r="M34">
        <v>0</v>
      </c>
      <c r="N34">
        <v>-10800</v>
      </c>
      <c r="O34">
        <v>0</v>
      </c>
      <c r="P34">
        <v>0</v>
      </c>
      <c r="Q34">
        <v>0</v>
      </c>
      <c r="R34">
        <v>0</v>
      </c>
      <c r="S34">
        <v>0</v>
      </c>
      <c r="T34" t="s">
        <v>205</v>
      </c>
      <c r="U34" t="s">
        <v>206</v>
      </c>
      <c r="V34" t="s">
        <v>207</v>
      </c>
      <c r="W34" t="s">
        <v>208</v>
      </c>
      <c r="X34">
        <v>30004260</v>
      </c>
      <c r="Y34" t="s">
        <v>101</v>
      </c>
      <c r="Z34" t="s">
        <v>102</v>
      </c>
      <c r="AA34" t="s">
        <v>103</v>
      </c>
      <c r="AB34" t="s">
        <v>104</v>
      </c>
      <c r="AC34" t="s">
        <v>104</v>
      </c>
      <c r="AD34">
        <v>341260</v>
      </c>
      <c r="AE34" t="s">
        <v>105</v>
      </c>
      <c r="AF34" t="s">
        <v>106</v>
      </c>
      <c r="AG34" t="s">
        <v>107</v>
      </c>
      <c r="AH34" t="s">
        <v>107</v>
      </c>
      <c r="AI34">
        <v>30084260</v>
      </c>
      <c r="AJ34" t="s">
        <v>129</v>
      </c>
      <c r="AK34" t="s">
        <v>130</v>
      </c>
      <c r="AL34" t="s">
        <v>131</v>
      </c>
      <c r="AM34" t="s">
        <v>144</v>
      </c>
      <c r="AN34">
        <v>30012260</v>
      </c>
      <c r="AO34" t="s">
        <v>109</v>
      </c>
      <c r="AP34" t="s">
        <v>109</v>
      </c>
      <c r="AQ34" t="s">
        <v>109</v>
      </c>
      <c r="AR34">
        <v>4260</v>
      </c>
      <c r="AS34" t="s">
        <v>110</v>
      </c>
      <c r="AT34" t="s">
        <v>133</v>
      </c>
      <c r="AU34" t="s">
        <v>134</v>
      </c>
      <c r="AV34" t="s">
        <v>131</v>
      </c>
      <c r="AW34" t="s">
        <v>135</v>
      </c>
      <c r="AX34" t="s">
        <v>144</v>
      </c>
      <c r="AY34" t="s">
        <v>144</v>
      </c>
      <c r="AZ34">
        <v>3240260</v>
      </c>
      <c r="BA34" t="s">
        <v>116</v>
      </c>
      <c r="BB34" t="s">
        <v>117</v>
      </c>
      <c r="BC34" t="s">
        <v>136</v>
      </c>
      <c r="BD34" t="s">
        <v>136</v>
      </c>
      <c r="BE34" t="s">
        <v>137</v>
      </c>
      <c r="BG34" t="s">
        <v>137</v>
      </c>
      <c r="BH34">
        <v>98260</v>
      </c>
      <c r="BI34" t="s">
        <v>120</v>
      </c>
      <c r="BJ34" t="s">
        <v>120</v>
      </c>
      <c r="BK34" t="s">
        <v>120</v>
      </c>
      <c r="BL34" t="s">
        <v>121</v>
      </c>
      <c r="BM34" t="s">
        <v>122</v>
      </c>
      <c r="BN34" t="s">
        <v>123</v>
      </c>
      <c r="BO34">
        <v>48</v>
      </c>
      <c r="BP34">
        <v>231</v>
      </c>
      <c r="BQ34">
        <v>639</v>
      </c>
      <c r="BR34">
        <v>1457</v>
      </c>
      <c r="BS34">
        <v>1</v>
      </c>
      <c r="BT34">
        <v>6</v>
      </c>
      <c r="BU34">
        <v>66</v>
      </c>
      <c r="BV34">
        <v>1</v>
      </c>
      <c r="BW34">
        <v>72</v>
      </c>
      <c r="BX34">
        <v>78</v>
      </c>
      <c r="BY34">
        <v>79</v>
      </c>
      <c r="BZ34">
        <v>98</v>
      </c>
      <c r="CA34">
        <v>4</v>
      </c>
      <c r="CB34">
        <v>0</v>
      </c>
      <c r="CC34">
        <v>0</v>
      </c>
      <c r="CD34">
        <v>0</v>
      </c>
      <c r="CE34" t="s">
        <v>124</v>
      </c>
      <c r="CF34" t="s">
        <v>139</v>
      </c>
      <c r="CG34" t="s">
        <v>140</v>
      </c>
      <c r="CH34" t="s">
        <v>141</v>
      </c>
      <c r="CI34" t="s">
        <v>142</v>
      </c>
      <c r="CJ34" t="s">
        <v>143</v>
      </c>
      <c r="CK34" t="s">
        <v>143</v>
      </c>
      <c r="CL34">
        <v>4606260</v>
      </c>
      <c r="CM34">
        <v>4609260</v>
      </c>
    </row>
    <row r="35" spans="1:91" hidden="1" x14ac:dyDescent="0.2">
      <c r="A35" t="s">
        <v>91</v>
      </c>
      <c r="B35" t="s">
        <v>92</v>
      </c>
      <c r="C35" t="s">
        <v>93</v>
      </c>
      <c r="D35" t="s">
        <v>94</v>
      </c>
      <c r="E35" t="s">
        <v>95</v>
      </c>
      <c r="F35" t="s">
        <v>203</v>
      </c>
      <c r="G35" t="s">
        <v>204</v>
      </c>
      <c r="H35">
        <v>32327260</v>
      </c>
      <c r="I35" t="s">
        <v>98</v>
      </c>
      <c r="J35" t="s">
        <v>99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181.5</v>
      </c>
      <c r="S35">
        <v>-181.5</v>
      </c>
      <c r="T35" t="s">
        <v>205</v>
      </c>
      <c r="U35" t="s">
        <v>206</v>
      </c>
      <c r="V35" t="s">
        <v>207</v>
      </c>
      <c r="W35" t="s">
        <v>208</v>
      </c>
      <c r="X35">
        <v>30004260</v>
      </c>
      <c r="Y35" t="s">
        <v>101</v>
      </c>
      <c r="Z35" t="s">
        <v>102</v>
      </c>
      <c r="AA35" t="s">
        <v>103</v>
      </c>
      <c r="AB35" t="s">
        <v>104</v>
      </c>
      <c r="AC35" t="s">
        <v>104</v>
      </c>
      <c r="AD35">
        <v>341260</v>
      </c>
      <c r="AE35" t="s">
        <v>105</v>
      </c>
      <c r="AF35" t="s">
        <v>106</v>
      </c>
      <c r="AG35" t="s">
        <v>107</v>
      </c>
      <c r="AH35" t="s">
        <v>107</v>
      </c>
      <c r="AI35">
        <v>30084260</v>
      </c>
      <c r="AJ35" t="s">
        <v>108</v>
      </c>
      <c r="AK35" t="s">
        <v>108</v>
      </c>
      <c r="AM35" t="s">
        <v>108</v>
      </c>
      <c r="AN35">
        <v>235260</v>
      </c>
      <c r="AO35" t="s">
        <v>109</v>
      </c>
      <c r="AP35" t="s">
        <v>109</v>
      </c>
      <c r="AQ35" t="s">
        <v>109</v>
      </c>
      <c r="AR35">
        <v>4260</v>
      </c>
      <c r="AS35" t="s">
        <v>110</v>
      </c>
      <c r="AT35" t="s">
        <v>110</v>
      </c>
      <c r="AU35" t="s">
        <v>111</v>
      </c>
      <c r="AV35" t="s">
        <v>194</v>
      </c>
      <c r="AW35" t="s">
        <v>209</v>
      </c>
      <c r="AX35" t="s">
        <v>210</v>
      </c>
      <c r="AY35" t="s">
        <v>210</v>
      </c>
      <c r="AZ35">
        <v>4732260</v>
      </c>
      <c r="BA35" t="s">
        <v>116</v>
      </c>
      <c r="BB35" t="s">
        <v>117</v>
      </c>
      <c r="BC35" t="s">
        <v>118</v>
      </c>
      <c r="BD35" t="s">
        <v>118</v>
      </c>
      <c r="BE35" t="s">
        <v>119</v>
      </c>
      <c r="BG35" t="s">
        <v>119</v>
      </c>
      <c r="BH35">
        <v>95260</v>
      </c>
      <c r="BI35" t="s">
        <v>154</v>
      </c>
      <c r="BJ35" t="s">
        <v>111</v>
      </c>
      <c r="BK35" t="s">
        <v>111</v>
      </c>
      <c r="BL35" t="s">
        <v>121</v>
      </c>
      <c r="BM35" t="s">
        <v>122</v>
      </c>
      <c r="BN35" t="s">
        <v>123</v>
      </c>
      <c r="BO35">
        <v>64</v>
      </c>
      <c r="BP35">
        <v>331</v>
      </c>
      <c r="BQ35">
        <v>4731</v>
      </c>
      <c r="BR35">
        <v>4732</v>
      </c>
      <c r="BS35">
        <v>3</v>
      </c>
      <c r="BT35">
        <v>235</v>
      </c>
      <c r="BU35">
        <v>0</v>
      </c>
      <c r="BV35">
        <v>1</v>
      </c>
      <c r="BW35">
        <v>72</v>
      </c>
      <c r="BX35">
        <v>75</v>
      </c>
      <c r="BY35">
        <v>76</v>
      </c>
      <c r="BZ35">
        <v>95</v>
      </c>
      <c r="CA35">
        <v>4</v>
      </c>
      <c r="CB35">
        <v>0</v>
      </c>
      <c r="CC35">
        <v>0</v>
      </c>
      <c r="CD35">
        <v>0</v>
      </c>
      <c r="CE35" t="s">
        <v>124</v>
      </c>
      <c r="CF35" t="s">
        <v>139</v>
      </c>
      <c r="CG35" t="s">
        <v>185</v>
      </c>
      <c r="CH35" t="s">
        <v>186</v>
      </c>
      <c r="CI35" t="s">
        <v>186</v>
      </c>
      <c r="CJ35" t="s">
        <v>186</v>
      </c>
      <c r="CK35" t="s">
        <v>186</v>
      </c>
      <c r="CL35">
        <v>4606260</v>
      </c>
      <c r="CM35">
        <v>4609260</v>
      </c>
    </row>
    <row r="36" spans="1:91" hidden="1" x14ac:dyDescent="0.2">
      <c r="A36" t="s">
        <v>91</v>
      </c>
      <c r="B36" t="s">
        <v>92</v>
      </c>
      <c r="C36" t="s">
        <v>93</v>
      </c>
      <c r="D36" t="s">
        <v>94</v>
      </c>
      <c r="E36" t="s">
        <v>95</v>
      </c>
      <c r="F36" t="s">
        <v>203</v>
      </c>
      <c r="G36" t="s">
        <v>204</v>
      </c>
      <c r="H36">
        <v>32327260</v>
      </c>
      <c r="I36" t="s">
        <v>98</v>
      </c>
      <c r="J36" t="s">
        <v>99</v>
      </c>
      <c r="K36">
        <v>0</v>
      </c>
      <c r="L36">
        <v>27284</v>
      </c>
      <c r="M36">
        <v>0</v>
      </c>
      <c r="N36">
        <v>0</v>
      </c>
      <c r="O36">
        <v>0</v>
      </c>
      <c r="P36">
        <v>27284</v>
      </c>
      <c r="Q36">
        <v>0</v>
      </c>
      <c r="R36">
        <v>19821.400000000001</v>
      </c>
      <c r="S36">
        <v>7462.6</v>
      </c>
      <c r="T36" t="s">
        <v>205</v>
      </c>
      <c r="U36" t="s">
        <v>206</v>
      </c>
      <c r="V36" t="s">
        <v>207</v>
      </c>
      <c r="W36" t="s">
        <v>208</v>
      </c>
      <c r="X36">
        <v>30004260</v>
      </c>
      <c r="Y36" t="s">
        <v>101</v>
      </c>
      <c r="Z36" t="s">
        <v>102</v>
      </c>
      <c r="AA36" t="s">
        <v>103</v>
      </c>
      <c r="AB36" t="s">
        <v>104</v>
      </c>
      <c r="AC36" t="s">
        <v>104</v>
      </c>
      <c r="AD36">
        <v>341260</v>
      </c>
      <c r="AE36" t="s">
        <v>105</v>
      </c>
      <c r="AF36" t="s">
        <v>106</v>
      </c>
      <c r="AG36" t="s">
        <v>107</v>
      </c>
      <c r="AH36" t="s">
        <v>107</v>
      </c>
      <c r="AI36">
        <v>30084260</v>
      </c>
      <c r="AJ36" t="s">
        <v>108</v>
      </c>
      <c r="AK36" t="s">
        <v>108</v>
      </c>
      <c r="AM36" t="s">
        <v>108</v>
      </c>
      <c r="AN36">
        <v>235260</v>
      </c>
      <c r="AO36" t="s">
        <v>109</v>
      </c>
      <c r="AP36" t="s">
        <v>109</v>
      </c>
      <c r="AQ36" t="s">
        <v>109</v>
      </c>
      <c r="AR36">
        <v>4260</v>
      </c>
      <c r="AS36" t="s">
        <v>110</v>
      </c>
      <c r="AT36" t="s">
        <v>110</v>
      </c>
      <c r="AU36" t="s">
        <v>111</v>
      </c>
      <c r="AV36" t="s">
        <v>211</v>
      </c>
      <c r="AW36" t="s">
        <v>212</v>
      </c>
      <c r="AX36" t="s">
        <v>213</v>
      </c>
      <c r="AY36" t="s">
        <v>213</v>
      </c>
      <c r="AZ36">
        <v>2128260</v>
      </c>
      <c r="BA36" t="s">
        <v>116</v>
      </c>
      <c r="BB36" t="s">
        <v>117</v>
      </c>
      <c r="BC36" t="s">
        <v>118</v>
      </c>
      <c r="BD36" t="s">
        <v>118</v>
      </c>
      <c r="BE36" t="s">
        <v>119</v>
      </c>
      <c r="BG36" t="s">
        <v>119</v>
      </c>
      <c r="BH36">
        <v>95260</v>
      </c>
      <c r="BI36" t="s">
        <v>154</v>
      </c>
      <c r="BJ36" t="s">
        <v>111</v>
      </c>
      <c r="BK36" t="s">
        <v>111</v>
      </c>
      <c r="BL36" t="s">
        <v>121</v>
      </c>
      <c r="BM36" t="s">
        <v>122</v>
      </c>
      <c r="BN36" t="s">
        <v>123</v>
      </c>
      <c r="BO36">
        <v>64</v>
      </c>
      <c r="BP36">
        <v>339</v>
      </c>
      <c r="BQ36">
        <v>834</v>
      </c>
      <c r="BR36">
        <v>2128</v>
      </c>
      <c r="BS36">
        <v>3</v>
      </c>
      <c r="BT36">
        <v>235</v>
      </c>
      <c r="BU36">
        <v>0</v>
      </c>
      <c r="BV36">
        <v>1</v>
      </c>
      <c r="BW36">
        <v>72</v>
      </c>
      <c r="BX36">
        <v>75</v>
      </c>
      <c r="BY36">
        <v>76</v>
      </c>
      <c r="BZ36">
        <v>95</v>
      </c>
      <c r="CA36">
        <v>4</v>
      </c>
      <c r="CB36">
        <v>0</v>
      </c>
      <c r="CC36">
        <v>0</v>
      </c>
      <c r="CD36">
        <v>0</v>
      </c>
      <c r="CE36" t="s">
        <v>124</v>
      </c>
      <c r="CF36" t="s">
        <v>125</v>
      </c>
      <c r="CG36" t="s">
        <v>126</v>
      </c>
      <c r="CH36" t="s">
        <v>126</v>
      </c>
      <c r="CI36" t="s">
        <v>126</v>
      </c>
      <c r="CJ36" t="s">
        <v>126</v>
      </c>
      <c r="CK36" t="s">
        <v>126</v>
      </c>
      <c r="CL36">
        <v>4606260</v>
      </c>
      <c r="CM36">
        <v>4609260</v>
      </c>
    </row>
    <row r="37" spans="1:91" hidden="1" x14ac:dyDescent="0.2">
      <c r="A37" t="s">
        <v>91</v>
      </c>
      <c r="B37" t="s">
        <v>92</v>
      </c>
      <c r="C37" t="s">
        <v>93</v>
      </c>
      <c r="D37" t="s">
        <v>94</v>
      </c>
      <c r="E37" t="s">
        <v>95</v>
      </c>
      <c r="F37" t="s">
        <v>203</v>
      </c>
      <c r="G37" t="s">
        <v>204</v>
      </c>
      <c r="H37">
        <v>32327260</v>
      </c>
      <c r="I37" t="s">
        <v>98</v>
      </c>
      <c r="J37" t="s">
        <v>99</v>
      </c>
      <c r="K37">
        <v>1000</v>
      </c>
      <c r="L37">
        <v>0</v>
      </c>
      <c r="M37">
        <v>0</v>
      </c>
      <c r="N37">
        <v>0</v>
      </c>
      <c r="O37">
        <v>0</v>
      </c>
      <c r="P37">
        <v>1000</v>
      </c>
      <c r="Q37">
        <v>0</v>
      </c>
      <c r="R37">
        <v>2150.7199999999998</v>
      </c>
      <c r="S37">
        <v>-1150.72</v>
      </c>
      <c r="T37" t="s">
        <v>205</v>
      </c>
      <c r="U37" t="s">
        <v>206</v>
      </c>
      <c r="V37" t="s">
        <v>207</v>
      </c>
      <c r="W37" t="s">
        <v>208</v>
      </c>
      <c r="X37">
        <v>30004260</v>
      </c>
      <c r="Y37" t="s">
        <v>101</v>
      </c>
      <c r="Z37" t="s">
        <v>102</v>
      </c>
      <c r="AA37" t="s">
        <v>103</v>
      </c>
      <c r="AB37" t="s">
        <v>104</v>
      </c>
      <c r="AC37" t="s">
        <v>104</v>
      </c>
      <c r="AD37">
        <v>341260</v>
      </c>
      <c r="AE37" t="s">
        <v>105</v>
      </c>
      <c r="AF37" t="s">
        <v>106</v>
      </c>
      <c r="AG37" t="s">
        <v>107</v>
      </c>
      <c r="AH37" t="s">
        <v>107</v>
      </c>
      <c r="AI37">
        <v>30084260</v>
      </c>
      <c r="AJ37" t="s">
        <v>108</v>
      </c>
      <c r="AK37" t="s">
        <v>108</v>
      </c>
      <c r="AM37" t="s">
        <v>108</v>
      </c>
      <c r="AN37">
        <v>235260</v>
      </c>
      <c r="AO37" t="s">
        <v>109</v>
      </c>
      <c r="AP37" t="s">
        <v>109</v>
      </c>
      <c r="AQ37" t="s">
        <v>109</v>
      </c>
      <c r="AR37">
        <v>4260</v>
      </c>
      <c r="AS37" t="s">
        <v>110</v>
      </c>
      <c r="AT37" t="s">
        <v>110</v>
      </c>
      <c r="AU37" t="s">
        <v>160</v>
      </c>
      <c r="AV37" t="s">
        <v>161</v>
      </c>
      <c r="AW37" t="s">
        <v>162</v>
      </c>
      <c r="AX37" t="s">
        <v>163</v>
      </c>
      <c r="AY37" t="s">
        <v>164</v>
      </c>
      <c r="AZ37">
        <v>4141260</v>
      </c>
      <c r="BA37" t="s">
        <v>116</v>
      </c>
      <c r="BB37" t="s">
        <v>117</v>
      </c>
      <c r="BC37" t="s">
        <v>118</v>
      </c>
      <c r="BD37" t="s">
        <v>118</v>
      </c>
      <c r="BE37" t="s">
        <v>119</v>
      </c>
      <c r="BG37" t="s">
        <v>119</v>
      </c>
      <c r="BH37">
        <v>95260</v>
      </c>
      <c r="BI37" t="s">
        <v>154</v>
      </c>
      <c r="BJ37" t="s">
        <v>160</v>
      </c>
      <c r="BK37" t="s">
        <v>160</v>
      </c>
      <c r="BL37" t="s">
        <v>121</v>
      </c>
      <c r="BM37" t="s">
        <v>122</v>
      </c>
      <c r="BN37" t="s">
        <v>123</v>
      </c>
      <c r="BO37">
        <v>63</v>
      </c>
      <c r="BP37">
        <v>359</v>
      </c>
      <c r="BQ37">
        <v>1111</v>
      </c>
      <c r="BR37">
        <v>2826</v>
      </c>
      <c r="BS37">
        <v>3</v>
      </c>
      <c r="BT37">
        <v>235</v>
      </c>
      <c r="BU37">
        <v>0</v>
      </c>
      <c r="BV37">
        <v>1</v>
      </c>
      <c r="BW37">
        <v>72</v>
      </c>
      <c r="BX37">
        <v>75</v>
      </c>
      <c r="BY37">
        <v>76</v>
      </c>
      <c r="BZ37">
        <v>95</v>
      </c>
      <c r="CA37">
        <v>4</v>
      </c>
      <c r="CB37">
        <v>0</v>
      </c>
      <c r="CC37">
        <v>0</v>
      </c>
      <c r="CD37">
        <v>0</v>
      </c>
      <c r="CE37" t="s">
        <v>124</v>
      </c>
      <c r="CF37" t="s">
        <v>125</v>
      </c>
      <c r="CG37" t="s">
        <v>166</v>
      </c>
      <c r="CH37" t="s">
        <v>167</v>
      </c>
      <c r="CI37" t="s">
        <v>168</v>
      </c>
      <c r="CJ37" t="s">
        <v>168</v>
      </c>
      <c r="CK37" t="s">
        <v>168</v>
      </c>
      <c r="CL37">
        <v>4606260</v>
      </c>
      <c r="CM37">
        <v>4609260</v>
      </c>
    </row>
    <row r="38" spans="1:91" hidden="1" x14ac:dyDescent="0.2">
      <c r="A38" t="s">
        <v>91</v>
      </c>
      <c r="B38" t="s">
        <v>92</v>
      </c>
      <c r="C38" t="s">
        <v>93</v>
      </c>
      <c r="D38" t="s">
        <v>94</v>
      </c>
      <c r="E38" t="s">
        <v>95</v>
      </c>
      <c r="F38" t="s">
        <v>203</v>
      </c>
      <c r="G38" t="s">
        <v>204</v>
      </c>
      <c r="H38">
        <v>32327260</v>
      </c>
      <c r="I38" t="s">
        <v>98</v>
      </c>
      <c r="J38" t="s">
        <v>99</v>
      </c>
      <c r="K38">
        <v>5000</v>
      </c>
      <c r="L38">
        <v>-4000</v>
      </c>
      <c r="M38">
        <v>0</v>
      </c>
      <c r="N38">
        <v>0</v>
      </c>
      <c r="O38">
        <v>0</v>
      </c>
      <c r="P38">
        <v>1000</v>
      </c>
      <c r="Q38">
        <v>0</v>
      </c>
      <c r="R38">
        <v>1179.99</v>
      </c>
      <c r="S38">
        <v>-179.99</v>
      </c>
      <c r="T38" t="s">
        <v>205</v>
      </c>
      <c r="U38" t="s">
        <v>206</v>
      </c>
      <c r="V38" t="s">
        <v>207</v>
      </c>
      <c r="W38" t="s">
        <v>208</v>
      </c>
      <c r="X38">
        <v>30004260</v>
      </c>
      <c r="Y38" t="s">
        <v>101</v>
      </c>
      <c r="Z38" t="s">
        <v>102</v>
      </c>
      <c r="AA38" t="s">
        <v>103</v>
      </c>
      <c r="AB38" t="s">
        <v>104</v>
      </c>
      <c r="AC38" t="s">
        <v>104</v>
      </c>
      <c r="AD38">
        <v>341260</v>
      </c>
      <c r="AE38" t="s">
        <v>105</v>
      </c>
      <c r="AF38" t="s">
        <v>106</v>
      </c>
      <c r="AG38" t="s">
        <v>107</v>
      </c>
      <c r="AH38" t="s">
        <v>107</v>
      </c>
      <c r="AI38">
        <v>30084260</v>
      </c>
      <c r="AJ38" t="s">
        <v>108</v>
      </c>
      <c r="AK38" t="s">
        <v>108</v>
      </c>
      <c r="AM38" t="s">
        <v>108</v>
      </c>
      <c r="AN38">
        <v>235260</v>
      </c>
      <c r="AO38" t="s">
        <v>109</v>
      </c>
      <c r="AP38" t="s">
        <v>109</v>
      </c>
      <c r="AQ38" t="s">
        <v>109</v>
      </c>
      <c r="AR38">
        <v>4260</v>
      </c>
      <c r="AS38" t="s">
        <v>110</v>
      </c>
      <c r="AT38" t="s">
        <v>110</v>
      </c>
      <c r="AU38" t="s">
        <v>111</v>
      </c>
      <c r="AV38" t="s">
        <v>112</v>
      </c>
      <c r="AW38" t="s">
        <v>113</v>
      </c>
      <c r="AX38" t="s">
        <v>170</v>
      </c>
      <c r="AY38" t="s">
        <v>171</v>
      </c>
      <c r="AZ38">
        <v>4003260</v>
      </c>
      <c r="BA38" t="s">
        <v>116</v>
      </c>
      <c r="BB38" t="s">
        <v>117</v>
      </c>
      <c r="BC38" t="s">
        <v>118</v>
      </c>
      <c r="BD38" t="s">
        <v>118</v>
      </c>
      <c r="BE38" t="s">
        <v>119</v>
      </c>
      <c r="BG38" t="s">
        <v>119</v>
      </c>
      <c r="BH38">
        <v>95260</v>
      </c>
      <c r="BI38" t="s">
        <v>154</v>
      </c>
      <c r="BJ38" t="s">
        <v>111</v>
      </c>
      <c r="BK38" t="s">
        <v>111</v>
      </c>
      <c r="BL38" t="s">
        <v>121</v>
      </c>
      <c r="BM38" t="s">
        <v>122</v>
      </c>
      <c r="BN38" t="s">
        <v>123</v>
      </c>
      <c r="BO38">
        <v>64</v>
      </c>
      <c r="BP38">
        <v>337</v>
      </c>
      <c r="BQ38">
        <v>849</v>
      </c>
      <c r="BR38">
        <v>2170</v>
      </c>
      <c r="BS38">
        <v>3</v>
      </c>
      <c r="BT38">
        <v>235</v>
      </c>
      <c r="BU38">
        <v>0</v>
      </c>
      <c r="BV38">
        <v>1</v>
      </c>
      <c r="BW38">
        <v>72</v>
      </c>
      <c r="BX38">
        <v>75</v>
      </c>
      <c r="BY38">
        <v>76</v>
      </c>
      <c r="BZ38">
        <v>95</v>
      </c>
      <c r="CA38">
        <v>4</v>
      </c>
      <c r="CB38">
        <v>0</v>
      </c>
      <c r="CC38">
        <v>0</v>
      </c>
      <c r="CD38">
        <v>0</v>
      </c>
      <c r="CE38" t="s">
        <v>124</v>
      </c>
      <c r="CF38" t="s">
        <v>125</v>
      </c>
      <c r="CG38" t="s">
        <v>126</v>
      </c>
      <c r="CH38" t="s">
        <v>126</v>
      </c>
      <c r="CI38" t="s">
        <v>126</v>
      </c>
      <c r="CJ38" t="s">
        <v>126</v>
      </c>
      <c r="CK38" t="s">
        <v>126</v>
      </c>
      <c r="CL38">
        <v>4606260</v>
      </c>
      <c r="CM38">
        <v>4609260</v>
      </c>
    </row>
    <row r="39" spans="1:91" hidden="1" x14ac:dyDescent="0.2">
      <c r="A39" t="s">
        <v>91</v>
      </c>
      <c r="B39" t="s">
        <v>92</v>
      </c>
      <c r="C39" t="s">
        <v>93</v>
      </c>
      <c r="D39" t="s">
        <v>94</v>
      </c>
      <c r="E39" t="s">
        <v>95</v>
      </c>
      <c r="F39" t="s">
        <v>203</v>
      </c>
      <c r="G39" t="s">
        <v>204</v>
      </c>
      <c r="H39">
        <v>32327260</v>
      </c>
      <c r="I39" t="s">
        <v>98</v>
      </c>
      <c r="J39" t="s">
        <v>99</v>
      </c>
      <c r="K39">
        <v>5000</v>
      </c>
      <c r="L39">
        <v>-3000</v>
      </c>
      <c r="M39">
        <v>0</v>
      </c>
      <c r="N39">
        <v>0</v>
      </c>
      <c r="O39">
        <v>0</v>
      </c>
      <c r="P39">
        <v>2000</v>
      </c>
      <c r="Q39">
        <v>0</v>
      </c>
      <c r="R39">
        <v>1760</v>
      </c>
      <c r="S39">
        <v>240</v>
      </c>
      <c r="T39" t="s">
        <v>205</v>
      </c>
      <c r="U39" t="s">
        <v>206</v>
      </c>
      <c r="V39" t="s">
        <v>207</v>
      </c>
      <c r="W39" t="s">
        <v>208</v>
      </c>
      <c r="X39">
        <v>30004260</v>
      </c>
      <c r="Y39" t="s">
        <v>101</v>
      </c>
      <c r="Z39" t="s">
        <v>102</v>
      </c>
      <c r="AA39" t="s">
        <v>103</v>
      </c>
      <c r="AB39" t="s">
        <v>104</v>
      </c>
      <c r="AC39" t="s">
        <v>104</v>
      </c>
      <c r="AD39">
        <v>341260</v>
      </c>
      <c r="AE39" t="s">
        <v>105</v>
      </c>
      <c r="AF39" t="s">
        <v>106</v>
      </c>
      <c r="AG39" t="s">
        <v>107</v>
      </c>
      <c r="AH39" t="s">
        <v>107</v>
      </c>
      <c r="AI39">
        <v>30084260</v>
      </c>
      <c r="AJ39" t="s">
        <v>108</v>
      </c>
      <c r="AK39" t="s">
        <v>108</v>
      </c>
      <c r="AM39" t="s">
        <v>108</v>
      </c>
      <c r="AN39">
        <v>235260</v>
      </c>
      <c r="AO39" t="s">
        <v>109</v>
      </c>
      <c r="AP39" t="s">
        <v>109</v>
      </c>
      <c r="AQ39" t="s">
        <v>109</v>
      </c>
      <c r="AR39">
        <v>4260</v>
      </c>
      <c r="AS39" t="s">
        <v>110</v>
      </c>
      <c r="AT39" t="s">
        <v>110</v>
      </c>
      <c r="AU39" t="s">
        <v>111</v>
      </c>
      <c r="AV39" t="s">
        <v>112</v>
      </c>
      <c r="AW39" t="s">
        <v>113</v>
      </c>
      <c r="AX39" t="s">
        <v>169</v>
      </c>
      <c r="AY39" t="s">
        <v>169</v>
      </c>
      <c r="AZ39">
        <v>3375260</v>
      </c>
      <c r="BA39" t="s">
        <v>116</v>
      </c>
      <c r="BB39" t="s">
        <v>117</v>
      </c>
      <c r="BC39" t="s">
        <v>118</v>
      </c>
      <c r="BD39" t="s">
        <v>118</v>
      </c>
      <c r="BE39" t="s">
        <v>119</v>
      </c>
      <c r="BG39" t="s">
        <v>119</v>
      </c>
      <c r="BH39">
        <v>95260</v>
      </c>
      <c r="BI39" t="s">
        <v>154</v>
      </c>
      <c r="BJ39" t="s">
        <v>111</v>
      </c>
      <c r="BK39" t="s">
        <v>111</v>
      </c>
      <c r="BL39" t="s">
        <v>121</v>
      </c>
      <c r="BM39" t="s">
        <v>122</v>
      </c>
      <c r="BN39" t="s">
        <v>123</v>
      </c>
      <c r="BO39">
        <v>64</v>
      </c>
      <c r="BP39">
        <v>337</v>
      </c>
      <c r="BQ39">
        <v>849</v>
      </c>
      <c r="BR39">
        <v>2171</v>
      </c>
      <c r="BS39">
        <v>3</v>
      </c>
      <c r="BT39">
        <v>235</v>
      </c>
      <c r="BU39">
        <v>0</v>
      </c>
      <c r="BV39">
        <v>1</v>
      </c>
      <c r="BW39">
        <v>72</v>
      </c>
      <c r="BX39">
        <v>75</v>
      </c>
      <c r="BY39">
        <v>76</v>
      </c>
      <c r="BZ39">
        <v>95</v>
      </c>
      <c r="CA39">
        <v>4</v>
      </c>
      <c r="CB39">
        <v>0</v>
      </c>
      <c r="CC39">
        <v>0</v>
      </c>
      <c r="CD39">
        <v>0</v>
      </c>
      <c r="CE39" t="s">
        <v>124</v>
      </c>
      <c r="CF39" t="s">
        <v>125</v>
      </c>
      <c r="CG39" t="s">
        <v>126</v>
      </c>
      <c r="CH39" t="s">
        <v>126</v>
      </c>
      <c r="CI39" t="s">
        <v>126</v>
      </c>
      <c r="CJ39" t="s">
        <v>126</v>
      </c>
      <c r="CK39" t="s">
        <v>126</v>
      </c>
      <c r="CL39">
        <v>4606260</v>
      </c>
      <c r="CM39">
        <v>4609260</v>
      </c>
    </row>
    <row r="40" spans="1:91" hidden="1" x14ac:dyDescent="0.2">
      <c r="A40" t="s">
        <v>91</v>
      </c>
      <c r="B40" t="s">
        <v>92</v>
      </c>
      <c r="C40" t="s">
        <v>93</v>
      </c>
      <c r="D40" t="s">
        <v>94</v>
      </c>
      <c r="E40" t="s">
        <v>95</v>
      </c>
      <c r="F40" t="s">
        <v>203</v>
      </c>
      <c r="G40" t="s">
        <v>204</v>
      </c>
      <c r="H40">
        <v>32327260</v>
      </c>
      <c r="I40" t="s">
        <v>98</v>
      </c>
      <c r="J40" t="s">
        <v>99</v>
      </c>
      <c r="K40">
        <v>10000</v>
      </c>
      <c r="L40">
        <v>-5000</v>
      </c>
      <c r="M40">
        <v>0</v>
      </c>
      <c r="N40">
        <v>-8000</v>
      </c>
      <c r="O40">
        <v>0</v>
      </c>
      <c r="P40">
        <v>-3000</v>
      </c>
      <c r="Q40">
        <v>0</v>
      </c>
      <c r="R40">
        <v>2948.41</v>
      </c>
      <c r="S40">
        <v>-5948.41</v>
      </c>
      <c r="T40" t="s">
        <v>205</v>
      </c>
      <c r="U40" t="s">
        <v>206</v>
      </c>
      <c r="V40" t="s">
        <v>207</v>
      </c>
      <c r="W40" t="s">
        <v>208</v>
      </c>
      <c r="X40">
        <v>30004260</v>
      </c>
      <c r="Y40" t="s">
        <v>101</v>
      </c>
      <c r="Z40" t="s">
        <v>102</v>
      </c>
      <c r="AA40" t="s">
        <v>103</v>
      </c>
      <c r="AB40" t="s">
        <v>104</v>
      </c>
      <c r="AC40" t="s">
        <v>104</v>
      </c>
      <c r="AD40">
        <v>341260</v>
      </c>
      <c r="AE40" t="s">
        <v>105</v>
      </c>
      <c r="AF40" t="s">
        <v>106</v>
      </c>
      <c r="AG40" t="s">
        <v>107</v>
      </c>
      <c r="AH40" t="s">
        <v>107</v>
      </c>
      <c r="AI40">
        <v>30084260</v>
      </c>
      <c r="AJ40" t="s">
        <v>108</v>
      </c>
      <c r="AK40" t="s">
        <v>108</v>
      </c>
      <c r="AM40" t="s">
        <v>108</v>
      </c>
      <c r="AN40">
        <v>235260</v>
      </c>
      <c r="AO40" t="s">
        <v>109</v>
      </c>
      <c r="AP40" t="s">
        <v>109</v>
      </c>
      <c r="AQ40" t="s">
        <v>109</v>
      </c>
      <c r="AR40">
        <v>4260</v>
      </c>
      <c r="AS40" t="s">
        <v>110</v>
      </c>
      <c r="AT40" t="s">
        <v>110</v>
      </c>
      <c r="AU40" t="s">
        <v>111</v>
      </c>
      <c r="AV40" t="s">
        <v>112</v>
      </c>
      <c r="AW40" t="s">
        <v>113</v>
      </c>
      <c r="AX40" t="s">
        <v>182</v>
      </c>
      <c r="AY40" t="s">
        <v>182</v>
      </c>
      <c r="AZ40">
        <v>3377260</v>
      </c>
      <c r="BA40" t="s">
        <v>116</v>
      </c>
      <c r="BB40" t="s">
        <v>117</v>
      </c>
      <c r="BC40" t="s">
        <v>118</v>
      </c>
      <c r="BD40" t="s">
        <v>118</v>
      </c>
      <c r="BE40" t="s">
        <v>119</v>
      </c>
      <c r="BG40" t="s">
        <v>119</v>
      </c>
      <c r="BH40">
        <v>95260</v>
      </c>
      <c r="BI40" t="s">
        <v>154</v>
      </c>
      <c r="BJ40" t="s">
        <v>111</v>
      </c>
      <c r="BK40" t="s">
        <v>111</v>
      </c>
      <c r="BL40" t="s">
        <v>121</v>
      </c>
      <c r="BM40" t="s">
        <v>122</v>
      </c>
      <c r="BN40" t="s">
        <v>123</v>
      </c>
      <c r="BO40">
        <v>64</v>
      </c>
      <c r="BP40">
        <v>337</v>
      </c>
      <c r="BQ40">
        <v>849</v>
      </c>
      <c r="BR40">
        <v>2169</v>
      </c>
      <c r="BS40">
        <v>3</v>
      </c>
      <c r="BT40">
        <v>235</v>
      </c>
      <c r="BU40">
        <v>0</v>
      </c>
      <c r="BV40">
        <v>1</v>
      </c>
      <c r="BW40">
        <v>72</v>
      </c>
      <c r="BX40">
        <v>75</v>
      </c>
      <c r="BY40">
        <v>76</v>
      </c>
      <c r="BZ40">
        <v>95</v>
      </c>
      <c r="CA40">
        <v>4</v>
      </c>
      <c r="CB40">
        <v>0</v>
      </c>
      <c r="CC40">
        <v>0</v>
      </c>
      <c r="CD40">
        <v>0</v>
      </c>
      <c r="CE40" t="s">
        <v>124</v>
      </c>
      <c r="CF40" t="s">
        <v>125</v>
      </c>
      <c r="CG40" t="s">
        <v>126</v>
      </c>
      <c r="CH40" t="s">
        <v>126</v>
      </c>
      <c r="CI40" t="s">
        <v>126</v>
      </c>
      <c r="CJ40" t="s">
        <v>126</v>
      </c>
      <c r="CK40" t="s">
        <v>126</v>
      </c>
      <c r="CL40">
        <v>4606260</v>
      </c>
      <c r="CM40">
        <v>4609260</v>
      </c>
    </row>
    <row r="41" spans="1:91" hidden="1" x14ac:dyDescent="0.2">
      <c r="A41" t="s">
        <v>91</v>
      </c>
      <c r="B41" t="s">
        <v>92</v>
      </c>
      <c r="C41" t="s">
        <v>93</v>
      </c>
      <c r="D41" t="s">
        <v>94</v>
      </c>
      <c r="E41" t="s">
        <v>95</v>
      </c>
      <c r="F41" t="s">
        <v>203</v>
      </c>
      <c r="G41" t="s">
        <v>204</v>
      </c>
      <c r="H41">
        <v>32327260</v>
      </c>
      <c r="I41" t="s">
        <v>98</v>
      </c>
      <c r="J41" t="s">
        <v>99</v>
      </c>
      <c r="K41">
        <v>15000</v>
      </c>
      <c r="L41">
        <v>0</v>
      </c>
      <c r="M41">
        <v>0</v>
      </c>
      <c r="N41">
        <v>0</v>
      </c>
      <c r="O41">
        <v>0</v>
      </c>
      <c r="P41">
        <v>15000</v>
      </c>
      <c r="Q41">
        <v>0</v>
      </c>
      <c r="R41">
        <v>83454.75</v>
      </c>
      <c r="S41">
        <v>-68454.75</v>
      </c>
      <c r="T41" t="s">
        <v>205</v>
      </c>
      <c r="U41" t="s">
        <v>206</v>
      </c>
      <c r="V41" t="s">
        <v>207</v>
      </c>
      <c r="W41" t="s">
        <v>208</v>
      </c>
      <c r="X41">
        <v>30004260</v>
      </c>
      <c r="Y41" t="s">
        <v>101</v>
      </c>
      <c r="Z41" t="s">
        <v>102</v>
      </c>
      <c r="AA41" t="s">
        <v>103</v>
      </c>
      <c r="AB41" t="s">
        <v>104</v>
      </c>
      <c r="AC41" t="s">
        <v>104</v>
      </c>
      <c r="AD41">
        <v>341260</v>
      </c>
      <c r="AE41" t="s">
        <v>105</v>
      </c>
      <c r="AF41" t="s">
        <v>106</v>
      </c>
      <c r="AG41" t="s">
        <v>107</v>
      </c>
      <c r="AH41" t="s">
        <v>107</v>
      </c>
      <c r="AI41">
        <v>30084260</v>
      </c>
      <c r="AJ41" t="s">
        <v>108</v>
      </c>
      <c r="AK41" t="s">
        <v>108</v>
      </c>
      <c r="AM41" t="s">
        <v>108</v>
      </c>
      <c r="AN41">
        <v>235260</v>
      </c>
      <c r="AO41" t="s">
        <v>109</v>
      </c>
      <c r="AP41" t="s">
        <v>109</v>
      </c>
      <c r="AQ41" t="s">
        <v>109</v>
      </c>
      <c r="AR41">
        <v>4260</v>
      </c>
      <c r="AS41" t="s">
        <v>110</v>
      </c>
      <c r="AT41" t="s">
        <v>110</v>
      </c>
      <c r="AU41" t="s">
        <v>160</v>
      </c>
      <c r="AV41" t="s">
        <v>172</v>
      </c>
      <c r="AW41" t="s">
        <v>173</v>
      </c>
      <c r="AX41" t="s">
        <v>174</v>
      </c>
      <c r="AY41" t="s">
        <v>193</v>
      </c>
      <c r="AZ41">
        <v>4158260</v>
      </c>
      <c r="BA41" t="s">
        <v>116</v>
      </c>
      <c r="BB41" t="s">
        <v>117</v>
      </c>
      <c r="BC41" t="s">
        <v>118</v>
      </c>
      <c r="BD41" t="s">
        <v>118</v>
      </c>
      <c r="BE41" t="s">
        <v>119</v>
      </c>
      <c r="BG41" t="s">
        <v>119</v>
      </c>
      <c r="BH41">
        <v>95260</v>
      </c>
      <c r="BI41" t="s">
        <v>154</v>
      </c>
      <c r="BJ41" t="s">
        <v>160</v>
      </c>
      <c r="BK41" t="s">
        <v>160</v>
      </c>
      <c r="BL41" t="s">
        <v>121</v>
      </c>
      <c r="BM41" t="s">
        <v>122</v>
      </c>
      <c r="BN41" t="s">
        <v>123</v>
      </c>
      <c r="BO41">
        <v>63</v>
      </c>
      <c r="BP41">
        <v>358</v>
      </c>
      <c r="BQ41">
        <v>1113</v>
      </c>
      <c r="BR41">
        <v>2829</v>
      </c>
      <c r="BS41">
        <v>3</v>
      </c>
      <c r="BT41">
        <v>235</v>
      </c>
      <c r="BU41">
        <v>0</v>
      </c>
      <c r="BV41">
        <v>1</v>
      </c>
      <c r="BW41">
        <v>72</v>
      </c>
      <c r="BX41">
        <v>75</v>
      </c>
      <c r="BY41">
        <v>76</v>
      </c>
      <c r="BZ41">
        <v>95</v>
      </c>
      <c r="CA41">
        <v>4</v>
      </c>
      <c r="CB41">
        <v>0</v>
      </c>
      <c r="CC41">
        <v>0</v>
      </c>
      <c r="CD41">
        <v>0</v>
      </c>
      <c r="CE41" t="s">
        <v>124</v>
      </c>
      <c r="CF41" t="s">
        <v>125</v>
      </c>
      <c r="CG41" t="s">
        <v>166</v>
      </c>
      <c r="CH41" t="s">
        <v>183</v>
      </c>
      <c r="CI41" t="s">
        <v>184</v>
      </c>
      <c r="CJ41" t="s">
        <v>184</v>
      </c>
      <c r="CK41" t="s">
        <v>184</v>
      </c>
      <c r="CL41">
        <v>4606260</v>
      </c>
      <c r="CM41">
        <v>4609260</v>
      </c>
    </row>
    <row r="42" spans="1:91" hidden="1" x14ac:dyDescent="0.2">
      <c r="A42" t="s">
        <v>91</v>
      </c>
      <c r="B42" t="s">
        <v>92</v>
      </c>
      <c r="C42" t="s">
        <v>93</v>
      </c>
      <c r="D42" t="s">
        <v>94</v>
      </c>
      <c r="E42" t="s">
        <v>95</v>
      </c>
      <c r="F42" t="s">
        <v>203</v>
      </c>
      <c r="G42" t="s">
        <v>204</v>
      </c>
      <c r="H42">
        <v>32327260</v>
      </c>
      <c r="I42" t="s">
        <v>98</v>
      </c>
      <c r="J42" t="s">
        <v>99</v>
      </c>
      <c r="K42">
        <v>20000</v>
      </c>
      <c r="L42">
        <v>-5284</v>
      </c>
      <c r="M42">
        <v>0</v>
      </c>
      <c r="N42">
        <v>0</v>
      </c>
      <c r="O42">
        <v>0</v>
      </c>
      <c r="P42">
        <v>14716</v>
      </c>
      <c r="Q42">
        <v>14711.78</v>
      </c>
      <c r="R42">
        <v>0</v>
      </c>
      <c r="S42">
        <v>4.22</v>
      </c>
      <c r="T42" t="s">
        <v>205</v>
      </c>
      <c r="U42" t="s">
        <v>206</v>
      </c>
      <c r="V42" t="s">
        <v>207</v>
      </c>
      <c r="W42" t="s">
        <v>208</v>
      </c>
      <c r="X42">
        <v>30004260</v>
      </c>
      <c r="Y42" t="s">
        <v>101</v>
      </c>
      <c r="Z42" t="s">
        <v>102</v>
      </c>
      <c r="AA42" t="s">
        <v>103</v>
      </c>
      <c r="AB42" t="s">
        <v>104</v>
      </c>
      <c r="AC42" t="s">
        <v>104</v>
      </c>
      <c r="AD42">
        <v>341260</v>
      </c>
      <c r="AE42" t="s">
        <v>105</v>
      </c>
      <c r="AF42" t="s">
        <v>106</v>
      </c>
      <c r="AG42" t="s">
        <v>107</v>
      </c>
      <c r="AH42" t="s">
        <v>107</v>
      </c>
      <c r="AI42">
        <v>30084260</v>
      </c>
      <c r="AJ42" t="s">
        <v>108</v>
      </c>
      <c r="AK42" t="s">
        <v>108</v>
      </c>
      <c r="AM42" t="s">
        <v>108</v>
      </c>
      <c r="AN42">
        <v>235260</v>
      </c>
      <c r="AO42" t="s">
        <v>109</v>
      </c>
      <c r="AP42" t="s">
        <v>109</v>
      </c>
      <c r="AQ42" t="s">
        <v>109</v>
      </c>
      <c r="AR42">
        <v>4260</v>
      </c>
      <c r="AS42" t="s">
        <v>110</v>
      </c>
      <c r="AT42" t="s">
        <v>110</v>
      </c>
      <c r="AU42" t="s">
        <v>111</v>
      </c>
      <c r="AV42" t="s">
        <v>176</v>
      </c>
      <c r="AW42" t="s">
        <v>177</v>
      </c>
      <c r="AX42" t="s">
        <v>177</v>
      </c>
      <c r="AY42" t="s">
        <v>177</v>
      </c>
      <c r="AZ42">
        <v>2245260</v>
      </c>
      <c r="BA42" t="s">
        <v>116</v>
      </c>
      <c r="BB42" t="s">
        <v>117</v>
      </c>
      <c r="BC42" t="s">
        <v>118</v>
      </c>
      <c r="BD42" t="s">
        <v>118</v>
      </c>
      <c r="BE42" t="s">
        <v>119</v>
      </c>
      <c r="BG42" t="s">
        <v>119</v>
      </c>
      <c r="BH42">
        <v>95260</v>
      </c>
      <c r="BI42" t="s">
        <v>154</v>
      </c>
      <c r="BJ42" t="s">
        <v>111</v>
      </c>
      <c r="BK42" t="s">
        <v>111</v>
      </c>
      <c r="BL42" t="s">
        <v>121</v>
      </c>
      <c r="BM42" t="s">
        <v>122</v>
      </c>
      <c r="BN42" t="s">
        <v>123</v>
      </c>
      <c r="BO42">
        <v>64</v>
      </c>
      <c r="BP42">
        <v>332</v>
      </c>
      <c r="BQ42">
        <v>884</v>
      </c>
      <c r="BR42">
        <v>2245</v>
      </c>
      <c r="BS42">
        <v>3</v>
      </c>
      <c r="BT42">
        <v>235</v>
      </c>
      <c r="BU42">
        <v>0</v>
      </c>
      <c r="BV42">
        <v>1</v>
      </c>
      <c r="BW42">
        <v>72</v>
      </c>
      <c r="BX42">
        <v>75</v>
      </c>
      <c r="BY42">
        <v>76</v>
      </c>
      <c r="BZ42">
        <v>95</v>
      </c>
      <c r="CA42">
        <v>4</v>
      </c>
      <c r="CB42">
        <v>0</v>
      </c>
      <c r="CC42">
        <v>0</v>
      </c>
      <c r="CD42">
        <v>0</v>
      </c>
      <c r="CE42" t="s">
        <v>124</v>
      </c>
      <c r="CF42" t="s">
        <v>139</v>
      </c>
      <c r="CG42" t="s">
        <v>185</v>
      </c>
      <c r="CH42" t="s">
        <v>186</v>
      </c>
      <c r="CI42" t="s">
        <v>186</v>
      </c>
      <c r="CJ42" t="s">
        <v>186</v>
      </c>
      <c r="CK42" t="s">
        <v>186</v>
      </c>
      <c r="CL42">
        <v>4606260</v>
      </c>
      <c r="CM42">
        <v>4609260</v>
      </c>
    </row>
    <row r="43" spans="1:91" hidden="1" x14ac:dyDescent="0.2">
      <c r="A43" t="s">
        <v>91</v>
      </c>
      <c r="B43" t="s">
        <v>92</v>
      </c>
      <c r="C43" t="s">
        <v>93</v>
      </c>
      <c r="D43" t="s">
        <v>94</v>
      </c>
      <c r="E43" t="s">
        <v>95</v>
      </c>
      <c r="F43" t="s">
        <v>203</v>
      </c>
      <c r="G43" t="s">
        <v>204</v>
      </c>
      <c r="H43">
        <v>32327260</v>
      </c>
      <c r="I43" t="s">
        <v>98</v>
      </c>
      <c r="J43" t="s">
        <v>99</v>
      </c>
      <c r="K43">
        <v>50000</v>
      </c>
      <c r="L43">
        <v>0</v>
      </c>
      <c r="M43">
        <v>0</v>
      </c>
      <c r="N43">
        <v>0</v>
      </c>
      <c r="O43">
        <v>0</v>
      </c>
      <c r="P43">
        <v>50000</v>
      </c>
      <c r="Q43">
        <v>0</v>
      </c>
      <c r="R43">
        <v>33200</v>
      </c>
      <c r="S43">
        <v>16800</v>
      </c>
      <c r="T43" t="s">
        <v>205</v>
      </c>
      <c r="U43" t="s">
        <v>206</v>
      </c>
      <c r="V43" t="s">
        <v>207</v>
      </c>
      <c r="W43" t="s">
        <v>208</v>
      </c>
      <c r="X43">
        <v>30004260</v>
      </c>
      <c r="Y43" t="s">
        <v>101</v>
      </c>
      <c r="Z43" t="s">
        <v>102</v>
      </c>
      <c r="AA43" t="s">
        <v>103</v>
      </c>
      <c r="AB43" t="s">
        <v>104</v>
      </c>
      <c r="AC43" t="s">
        <v>104</v>
      </c>
      <c r="AD43">
        <v>341260</v>
      </c>
      <c r="AE43" t="s">
        <v>105</v>
      </c>
      <c r="AF43" t="s">
        <v>106</v>
      </c>
      <c r="AG43" t="s">
        <v>107</v>
      </c>
      <c r="AH43" t="s">
        <v>107</v>
      </c>
      <c r="AI43">
        <v>30084260</v>
      </c>
      <c r="AJ43" t="s">
        <v>108</v>
      </c>
      <c r="AK43" t="s">
        <v>108</v>
      </c>
      <c r="AM43" t="s">
        <v>108</v>
      </c>
      <c r="AN43">
        <v>235260</v>
      </c>
      <c r="AO43" t="s">
        <v>109</v>
      </c>
      <c r="AP43" t="s">
        <v>109</v>
      </c>
      <c r="AQ43" t="s">
        <v>109</v>
      </c>
      <c r="AR43">
        <v>4260</v>
      </c>
      <c r="AS43" t="s">
        <v>110</v>
      </c>
      <c r="AT43" t="s">
        <v>110</v>
      </c>
      <c r="AU43" t="s">
        <v>160</v>
      </c>
      <c r="AV43" t="s">
        <v>172</v>
      </c>
      <c r="AW43" t="s">
        <v>173</v>
      </c>
      <c r="AX43" t="s">
        <v>174</v>
      </c>
      <c r="AY43" t="s">
        <v>214</v>
      </c>
      <c r="AZ43">
        <v>4164260</v>
      </c>
      <c r="BA43" t="s">
        <v>116</v>
      </c>
      <c r="BB43" t="s">
        <v>117</v>
      </c>
      <c r="BC43" t="s">
        <v>118</v>
      </c>
      <c r="BD43" t="s">
        <v>118</v>
      </c>
      <c r="BE43" t="s">
        <v>119</v>
      </c>
      <c r="BG43" t="s">
        <v>119</v>
      </c>
      <c r="BH43">
        <v>95260</v>
      </c>
      <c r="BI43" t="s">
        <v>154</v>
      </c>
      <c r="BJ43" t="s">
        <v>160</v>
      </c>
      <c r="BK43" t="s">
        <v>160</v>
      </c>
      <c r="BL43" t="s">
        <v>121</v>
      </c>
      <c r="BM43" t="s">
        <v>122</v>
      </c>
      <c r="BN43" t="s">
        <v>123</v>
      </c>
      <c r="BO43">
        <v>63</v>
      </c>
      <c r="BP43">
        <v>358</v>
      </c>
      <c r="BQ43">
        <v>1113</v>
      </c>
      <c r="BR43">
        <v>2829</v>
      </c>
      <c r="BS43">
        <v>3</v>
      </c>
      <c r="BT43">
        <v>235</v>
      </c>
      <c r="BU43">
        <v>0</v>
      </c>
      <c r="BV43">
        <v>1</v>
      </c>
      <c r="BW43">
        <v>72</v>
      </c>
      <c r="BX43">
        <v>75</v>
      </c>
      <c r="BY43">
        <v>76</v>
      </c>
      <c r="BZ43">
        <v>95</v>
      </c>
      <c r="CA43">
        <v>4</v>
      </c>
      <c r="CB43">
        <v>0</v>
      </c>
      <c r="CC43">
        <v>0</v>
      </c>
      <c r="CD43">
        <v>0</v>
      </c>
      <c r="CE43" t="s">
        <v>124</v>
      </c>
      <c r="CF43" t="s">
        <v>125</v>
      </c>
      <c r="CG43" t="s">
        <v>166</v>
      </c>
      <c r="CH43" t="s">
        <v>183</v>
      </c>
      <c r="CI43" t="s">
        <v>184</v>
      </c>
      <c r="CJ43" t="s">
        <v>184</v>
      </c>
      <c r="CK43" t="s">
        <v>184</v>
      </c>
      <c r="CL43">
        <v>4606260</v>
      </c>
      <c r="CM43">
        <v>4609260</v>
      </c>
    </row>
    <row r="44" spans="1:91" hidden="1" x14ac:dyDescent="0.2">
      <c r="A44" t="s">
        <v>91</v>
      </c>
      <c r="B44" t="s">
        <v>92</v>
      </c>
      <c r="C44" t="s">
        <v>93</v>
      </c>
      <c r="D44" t="s">
        <v>94</v>
      </c>
      <c r="E44" t="s">
        <v>95</v>
      </c>
      <c r="F44" t="s">
        <v>203</v>
      </c>
      <c r="G44" t="s">
        <v>204</v>
      </c>
      <c r="H44">
        <v>32327260</v>
      </c>
      <c r="I44" t="s">
        <v>98</v>
      </c>
      <c r="J44" t="s">
        <v>99</v>
      </c>
      <c r="K44">
        <v>60000</v>
      </c>
      <c r="L44">
        <v>0</v>
      </c>
      <c r="M44">
        <v>0</v>
      </c>
      <c r="N44">
        <v>0</v>
      </c>
      <c r="O44">
        <v>0</v>
      </c>
      <c r="P44">
        <v>60000</v>
      </c>
      <c r="Q44">
        <v>0</v>
      </c>
      <c r="R44">
        <v>43147.839999999997</v>
      </c>
      <c r="S44">
        <v>16852.16</v>
      </c>
      <c r="T44" t="s">
        <v>205</v>
      </c>
      <c r="U44" t="s">
        <v>206</v>
      </c>
      <c r="V44" t="s">
        <v>207</v>
      </c>
      <c r="W44" t="s">
        <v>208</v>
      </c>
      <c r="X44">
        <v>30004260</v>
      </c>
      <c r="Y44" t="s">
        <v>101</v>
      </c>
      <c r="Z44" t="s">
        <v>102</v>
      </c>
      <c r="AA44" t="s">
        <v>103</v>
      </c>
      <c r="AB44" t="s">
        <v>104</v>
      </c>
      <c r="AC44" t="s">
        <v>104</v>
      </c>
      <c r="AD44">
        <v>341260</v>
      </c>
      <c r="AE44" t="s">
        <v>105</v>
      </c>
      <c r="AF44" t="s">
        <v>106</v>
      </c>
      <c r="AG44" t="s">
        <v>107</v>
      </c>
      <c r="AH44" t="s">
        <v>107</v>
      </c>
      <c r="AI44">
        <v>30084260</v>
      </c>
      <c r="AJ44" t="s">
        <v>108</v>
      </c>
      <c r="AK44" t="s">
        <v>108</v>
      </c>
      <c r="AM44" t="s">
        <v>108</v>
      </c>
      <c r="AN44">
        <v>235260</v>
      </c>
      <c r="AO44" t="s">
        <v>109</v>
      </c>
      <c r="AP44" t="s">
        <v>109</v>
      </c>
      <c r="AQ44" t="s">
        <v>109</v>
      </c>
      <c r="AR44">
        <v>4260</v>
      </c>
      <c r="AS44" t="s">
        <v>110</v>
      </c>
      <c r="AT44" t="s">
        <v>110</v>
      </c>
      <c r="AU44" t="s">
        <v>160</v>
      </c>
      <c r="AV44" t="s">
        <v>172</v>
      </c>
      <c r="AW44" t="s">
        <v>173</v>
      </c>
      <c r="AX44" t="s">
        <v>174</v>
      </c>
      <c r="AY44" t="s">
        <v>181</v>
      </c>
      <c r="AZ44">
        <v>4154260</v>
      </c>
      <c r="BA44" t="s">
        <v>116</v>
      </c>
      <c r="BB44" t="s">
        <v>117</v>
      </c>
      <c r="BC44" t="s">
        <v>118</v>
      </c>
      <c r="BD44" t="s">
        <v>118</v>
      </c>
      <c r="BE44" t="s">
        <v>119</v>
      </c>
      <c r="BG44" t="s">
        <v>119</v>
      </c>
      <c r="BH44">
        <v>95260</v>
      </c>
      <c r="BI44" t="s">
        <v>154</v>
      </c>
      <c r="BJ44" t="s">
        <v>160</v>
      </c>
      <c r="BK44" t="s">
        <v>160</v>
      </c>
      <c r="BL44" t="s">
        <v>121</v>
      </c>
      <c r="BM44" t="s">
        <v>122</v>
      </c>
      <c r="BN44" t="s">
        <v>123</v>
      </c>
      <c r="BO44">
        <v>63</v>
      </c>
      <c r="BP44">
        <v>358</v>
      </c>
      <c r="BQ44">
        <v>1113</v>
      </c>
      <c r="BR44">
        <v>2829</v>
      </c>
      <c r="BS44">
        <v>3</v>
      </c>
      <c r="BT44">
        <v>235</v>
      </c>
      <c r="BU44">
        <v>0</v>
      </c>
      <c r="BV44">
        <v>1</v>
      </c>
      <c r="BW44">
        <v>72</v>
      </c>
      <c r="BX44">
        <v>75</v>
      </c>
      <c r="BY44">
        <v>76</v>
      </c>
      <c r="BZ44">
        <v>95</v>
      </c>
      <c r="CA44">
        <v>4</v>
      </c>
      <c r="CB44">
        <v>0</v>
      </c>
      <c r="CC44">
        <v>0</v>
      </c>
      <c r="CD44">
        <v>0</v>
      </c>
      <c r="CE44" t="s">
        <v>124</v>
      </c>
      <c r="CF44" t="s">
        <v>125</v>
      </c>
      <c r="CG44" t="s">
        <v>166</v>
      </c>
      <c r="CH44" t="s">
        <v>183</v>
      </c>
      <c r="CI44" t="s">
        <v>184</v>
      </c>
      <c r="CJ44" t="s">
        <v>184</v>
      </c>
      <c r="CK44" t="s">
        <v>184</v>
      </c>
      <c r="CL44">
        <v>4606260</v>
      </c>
      <c r="CM44">
        <v>4609260</v>
      </c>
    </row>
    <row r="45" spans="1:91" hidden="1" x14ac:dyDescent="0.2">
      <c r="A45" t="s">
        <v>91</v>
      </c>
      <c r="B45" t="s">
        <v>92</v>
      </c>
      <c r="C45" t="s">
        <v>93</v>
      </c>
      <c r="D45" t="s">
        <v>94</v>
      </c>
      <c r="E45" t="s">
        <v>95</v>
      </c>
      <c r="F45" t="s">
        <v>203</v>
      </c>
      <c r="G45" t="s">
        <v>204</v>
      </c>
      <c r="H45">
        <v>32327260</v>
      </c>
      <c r="I45" t="s">
        <v>98</v>
      </c>
      <c r="J45" t="s">
        <v>99</v>
      </c>
      <c r="K45">
        <v>70000</v>
      </c>
      <c r="L45">
        <v>-10000</v>
      </c>
      <c r="M45">
        <v>0</v>
      </c>
      <c r="N45">
        <v>0</v>
      </c>
      <c r="O45">
        <v>0</v>
      </c>
      <c r="P45">
        <v>60000</v>
      </c>
      <c r="Q45">
        <v>0</v>
      </c>
      <c r="R45">
        <v>39846.68</v>
      </c>
      <c r="S45">
        <v>20153.32</v>
      </c>
      <c r="T45" t="s">
        <v>205</v>
      </c>
      <c r="U45" t="s">
        <v>206</v>
      </c>
      <c r="V45" t="s">
        <v>207</v>
      </c>
      <c r="W45" t="s">
        <v>208</v>
      </c>
      <c r="X45">
        <v>30004260</v>
      </c>
      <c r="Y45" t="s">
        <v>101</v>
      </c>
      <c r="Z45" t="s">
        <v>102</v>
      </c>
      <c r="AA45" t="s">
        <v>103</v>
      </c>
      <c r="AB45" t="s">
        <v>104</v>
      </c>
      <c r="AC45" t="s">
        <v>104</v>
      </c>
      <c r="AD45">
        <v>341260</v>
      </c>
      <c r="AE45" t="s">
        <v>105</v>
      </c>
      <c r="AF45" t="s">
        <v>106</v>
      </c>
      <c r="AG45" t="s">
        <v>107</v>
      </c>
      <c r="AH45" t="s">
        <v>107</v>
      </c>
      <c r="AI45">
        <v>30084260</v>
      </c>
      <c r="AJ45" t="s">
        <v>108</v>
      </c>
      <c r="AK45" t="s">
        <v>108</v>
      </c>
      <c r="AM45" t="s">
        <v>108</v>
      </c>
      <c r="AN45">
        <v>235260</v>
      </c>
      <c r="AO45" t="s">
        <v>109</v>
      </c>
      <c r="AP45" t="s">
        <v>109</v>
      </c>
      <c r="AQ45" t="s">
        <v>109</v>
      </c>
      <c r="AR45">
        <v>4260</v>
      </c>
      <c r="AS45" t="s">
        <v>110</v>
      </c>
      <c r="AT45" t="s">
        <v>110</v>
      </c>
      <c r="AU45" t="s">
        <v>111</v>
      </c>
      <c r="AV45" t="s">
        <v>112</v>
      </c>
      <c r="AW45" t="s">
        <v>113</v>
      </c>
      <c r="AX45" t="s">
        <v>188</v>
      </c>
      <c r="AY45" t="s">
        <v>189</v>
      </c>
      <c r="AZ45">
        <v>3999260</v>
      </c>
      <c r="BA45" t="s">
        <v>116</v>
      </c>
      <c r="BB45" t="s">
        <v>117</v>
      </c>
      <c r="BC45" t="s">
        <v>118</v>
      </c>
      <c r="BD45" t="s">
        <v>118</v>
      </c>
      <c r="BE45" t="s">
        <v>119</v>
      </c>
      <c r="BG45" t="s">
        <v>119</v>
      </c>
      <c r="BH45">
        <v>95260</v>
      </c>
      <c r="BI45" t="s">
        <v>154</v>
      </c>
      <c r="BJ45" t="s">
        <v>111</v>
      </c>
      <c r="BK45" t="s">
        <v>111</v>
      </c>
      <c r="BL45" t="s">
        <v>121</v>
      </c>
      <c r="BM45" t="s">
        <v>122</v>
      </c>
      <c r="BN45" t="s">
        <v>123</v>
      </c>
      <c r="BO45">
        <v>64</v>
      </c>
      <c r="BP45">
        <v>337</v>
      </c>
      <c r="BQ45">
        <v>849</v>
      </c>
      <c r="BR45">
        <v>2173</v>
      </c>
      <c r="BS45">
        <v>3</v>
      </c>
      <c r="BT45">
        <v>235</v>
      </c>
      <c r="BU45">
        <v>0</v>
      </c>
      <c r="BV45">
        <v>1</v>
      </c>
      <c r="BW45">
        <v>72</v>
      </c>
      <c r="BX45">
        <v>75</v>
      </c>
      <c r="BY45">
        <v>76</v>
      </c>
      <c r="BZ45">
        <v>95</v>
      </c>
      <c r="CA45">
        <v>4</v>
      </c>
      <c r="CB45">
        <v>0</v>
      </c>
      <c r="CC45">
        <v>0</v>
      </c>
      <c r="CD45">
        <v>0</v>
      </c>
      <c r="CE45" t="s">
        <v>124</v>
      </c>
      <c r="CF45" t="s">
        <v>125</v>
      </c>
      <c r="CG45" t="s">
        <v>126</v>
      </c>
      <c r="CH45" t="s">
        <v>126</v>
      </c>
      <c r="CI45" t="s">
        <v>126</v>
      </c>
      <c r="CJ45" t="s">
        <v>126</v>
      </c>
      <c r="CK45" t="s">
        <v>126</v>
      </c>
      <c r="CL45">
        <v>4606260</v>
      </c>
      <c r="CM45">
        <v>4609260</v>
      </c>
    </row>
    <row r="46" spans="1:91" hidden="1" x14ac:dyDescent="0.2">
      <c r="A46" t="s">
        <v>91</v>
      </c>
      <c r="B46" t="s">
        <v>92</v>
      </c>
      <c r="C46" t="s">
        <v>93</v>
      </c>
      <c r="D46" t="s">
        <v>94</v>
      </c>
      <c r="E46" t="s">
        <v>95</v>
      </c>
      <c r="F46" t="s">
        <v>203</v>
      </c>
      <c r="G46" t="s">
        <v>204</v>
      </c>
      <c r="H46">
        <v>32327260</v>
      </c>
      <c r="I46" t="s">
        <v>98</v>
      </c>
      <c r="J46" t="s">
        <v>99</v>
      </c>
      <c r="K46">
        <v>100000</v>
      </c>
      <c r="L46">
        <v>0</v>
      </c>
      <c r="M46">
        <v>0</v>
      </c>
      <c r="N46">
        <v>0</v>
      </c>
      <c r="O46">
        <v>0</v>
      </c>
      <c r="P46">
        <v>100000</v>
      </c>
      <c r="Q46">
        <v>0</v>
      </c>
      <c r="R46">
        <v>253713.7</v>
      </c>
      <c r="S46">
        <v>-153713.70000000001</v>
      </c>
      <c r="T46" t="s">
        <v>205</v>
      </c>
      <c r="U46" t="s">
        <v>206</v>
      </c>
      <c r="V46" t="s">
        <v>207</v>
      </c>
      <c r="W46" t="s">
        <v>208</v>
      </c>
      <c r="X46">
        <v>30004260</v>
      </c>
      <c r="Y46" t="s">
        <v>101</v>
      </c>
      <c r="Z46" t="s">
        <v>102</v>
      </c>
      <c r="AA46" t="s">
        <v>103</v>
      </c>
      <c r="AB46" t="s">
        <v>104</v>
      </c>
      <c r="AC46" t="s">
        <v>104</v>
      </c>
      <c r="AD46">
        <v>341260</v>
      </c>
      <c r="AE46" t="s">
        <v>105</v>
      </c>
      <c r="AF46" t="s">
        <v>106</v>
      </c>
      <c r="AG46" t="s">
        <v>107</v>
      </c>
      <c r="AH46" t="s">
        <v>107</v>
      </c>
      <c r="AI46">
        <v>30084260</v>
      </c>
      <c r="AJ46" t="s">
        <v>108</v>
      </c>
      <c r="AK46" t="s">
        <v>108</v>
      </c>
      <c r="AM46" t="s">
        <v>108</v>
      </c>
      <c r="AN46">
        <v>235260</v>
      </c>
      <c r="AO46" t="s">
        <v>109</v>
      </c>
      <c r="AP46" t="s">
        <v>109</v>
      </c>
      <c r="AQ46" t="s">
        <v>109</v>
      </c>
      <c r="AR46">
        <v>4260</v>
      </c>
      <c r="AS46" t="s">
        <v>110</v>
      </c>
      <c r="AT46" t="s">
        <v>110</v>
      </c>
      <c r="AU46" t="s">
        <v>160</v>
      </c>
      <c r="AV46" t="s">
        <v>172</v>
      </c>
      <c r="AW46" t="s">
        <v>173</v>
      </c>
      <c r="AX46" t="s">
        <v>174</v>
      </c>
      <c r="AY46" t="s">
        <v>191</v>
      </c>
      <c r="AZ46">
        <v>4163260</v>
      </c>
      <c r="BA46" t="s">
        <v>116</v>
      </c>
      <c r="BB46" t="s">
        <v>117</v>
      </c>
      <c r="BC46" t="s">
        <v>118</v>
      </c>
      <c r="BD46" t="s">
        <v>118</v>
      </c>
      <c r="BE46" t="s">
        <v>119</v>
      </c>
      <c r="BG46" t="s">
        <v>119</v>
      </c>
      <c r="BH46">
        <v>95260</v>
      </c>
      <c r="BI46" t="s">
        <v>154</v>
      </c>
      <c r="BJ46" t="s">
        <v>160</v>
      </c>
      <c r="BK46" t="s">
        <v>160</v>
      </c>
      <c r="BL46" t="s">
        <v>121</v>
      </c>
      <c r="BM46" t="s">
        <v>122</v>
      </c>
      <c r="BN46" t="s">
        <v>123</v>
      </c>
      <c r="BO46">
        <v>63</v>
      </c>
      <c r="BP46">
        <v>358</v>
      </c>
      <c r="BQ46">
        <v>1113</v>
      </c>
      <c r="BR46">
        <v>2829</v>
      </c>
      <c r="BS46">
        <v>3</v>
      </c>
      <c r="BT46">
        <v>235</v>
      </c>
      <c r="BU46">
        <v>0</v>
      </c>
      <c r="BV46">
        <v>1</v>
      </c>
      <c r="BW46">
        <v>72</v>
      </c>
      <c r="BX46">
        <v>75</v>
      </c>
      <c r="BY46">
        <v>76</v>
      </c>
      <c r="BZ46">
        <v>95</v>
      </c>
      <c r="CA46">
        <v>4</v>
      </c>
      <c r="CB46">
        <v>0</v>
      </c>
      <c r="CC46">
        <v>0</v>
      </c>
      <c r="CD46">
        <v>0</v>
      </c>
      <c r="CE46" t="s">
        <v>124</v>
      </c>
      <c r="CF46" t="s">
        <v>125</v>
      </c>
      <c r="CG46" t="s">
        <v>166</v>
      </c>
      <c r="CH46" t="s">
        <v>183</v>
      </c>
      <c r="CI46" t="s">
        <v>184</v>
      </c>
      <c r="CJ46" t="s">
        <v>184</v>
      </c>
      <c r="CK46" t="s">
        <v>184</v>
      </c>
      <c r="CL46">
        <v>4606260</v>
      </c>
      <c r="CM46">
        <v>4609260</v>
      </c>
    </row>
    <row r="47" spans="1:91" hidden="1" x14ac:dyDescent="0.2">
      <c r="A47" t="s">
        <v>91</v>
      </c>
      <c r="B47" t="s">
        <v>92</v>
      </c>
      <c r="C47" t="s">
        <v>93</v>
      </c>
      <c r="D47" t="s">
        <v>94</v>
      </c>
      <c r="E47" t="s">
        <v>95</v>
      </c>
      <c r="F47" t="s">
        <v>203</v>
      </c>
      <c r="G47" t="s">
        <v>204</v>
      </c>
      <c r="H47">
        <v>32327260</v>
      </c>
      <c r="I47" t="s">
        <v>98</v>
      </c>
      <c r="J47" t="s">
        <v>99</v>
      </c>
      <c r="K47">
        <v>200000</v>
      </c>
      <c r="L47">
        <v>0</v>
      </c>
      <c r="M47">
        <v>0</v>
      </c>
      <c r="N47">
        <v>0</v>
      </c>
      <c r="O47">
        <v>0</v>
      </c>
      <c r="P47">
        <v>200000</v>
      </c>
      <c r="Q47">
        <v>0</v>
      </c>
      <c r="R47">
        <v>110333.71</v>
      </c>
      <c r="S47">
        <v>89666.29</v>
      </c>
      <c r="T47" t="s">
        <v>205</v>
      </c>
      <c r="U47" t="s">
        <v>206</v>
      </c>
      <c r="V47" t="s">
        <v>207</v>
      </c>
      <c r="W47" t="s">
        <v>208</v>
      </c>
      <c r="X47">
        <v>30004260</v>
      </c>
      <c r="Y47" t="s">
        <v>101</v>
      </c>
      <c r="Z47" t="s">
        <v>102</v>
      </c>
      <c r="AA47" t="s">
        <v>103</v>
      </c>
      <c r="AB47" t="s">
        <v>104</v>
      </c>
      <c r="AC47" t="s">
        <v>104</v>
      </c>
      <c r="AD47">
        <v>341260</v>
      </c>
      <c r="AE47" t="s">
        <v>105</v>
      </c>
      <c r="AF47" t="s">
        <v>106</v>
      </c>
      <c r="AG47" t="s">
        <v>107</v>
      </c>
      <c r="AH47" t="s">
        <v>107</v>
      </c>
      <c r="AI47">
        <v>30084260</v>
      </c>
      <c r="AJ47" t="s">
        <v>108</v>
      </c>
      <c r="AK47" t="s">
        <v>108</v>
      </c>
      <c r="AM47" t="s">
        <v>108</v>
      </c>
      <c r="AN47">
        <v>235260</v>
      </c>
      <c r="AO47" t="s">
        <v>109</v>
      </c>
      <c r="AP47" t="s">
        <v>109</v>
      </c>
      <c r="AQ47" t="s">
        <v>109</v>
      </c>
      <c r="AR47">
        <v>4260</v>
      </c>
      <c r="AS47" t="s">
        <v>110</v>
      </c>
      <c r="AT47" t="s">
        <v>110</v>
      </c>
      <c r="AU47" t="s">
        <v>160</v>
      </c>
      <c r="AV47" t="s">
        <v>172</v>
      </c>
      <c r="AW47" t="s">
        <v>173</v>
      </c>
      <c r="AX47" t="s">
        <v>174</v>
      </c>
      <c r="AY47" t="s">
        <v>197</v>
      </c>
      <c r="AZ47">
        <v>4156260</v>
      </c>
      <c r="BA47" t="s">
        <v>116</v>
      </c>
      <c r="BB47" t="s">
        <v>117</v>
      </c>
      <c r="BC47" t="s">
        <v>118</v>
      </c>
      <c r="BD47" t="s">
        <v>118</v>
      </c>
      <c r="BE47" t="s">
        <v>119</v>
      </c>
      <c r="BG47" t="s">
        <v>119</v>
      </c>
      <c r="BH47">
        <v>95260</v>
      </c>
      <c r="BI47" t="s">
        <v>154</v>
      </c>
      <c r="BJ47" t="s">
        <v>160</v>
      </c>
      <c r="BK47" t="s">
        <v>160</v>
      </c>
      <c r="BL47" t="s">
        <v>121</v>
      </c>
      <c r="BM47" t="s">
        <v>122</v>
      </c>
      <c r="BN47" t="s">
        <v>123</v>
      </c>
      <c r="BO47">
        <v>63</v>
      </c>
      <c r="BP47">
        <v>358</v>
      </c>
      <c r="BQ47">
        <v>1113</v>
      </c>
      <c r="BR47">
        <v>2829</v>
      </c>
      <c r="BS47">
        <v>3</v>
      </c>
      <c r="BT47">
        <v>235</v>
      </c>
      <c r="BU47">
        <v>0</v>
      </c>
      <c r="BV47">
        <v>1</v>
      </c>
      <c r="BW47">
        <v>72</v>
      </c>
      <c r="BX47">
        <v>75</v>
      </c>
      <c r="BY47">
        <v>76</v>
      </c>
      <c r="BZ47">
        <v>95</v>
      </c>
      <c r="CA47">
        <v>4</v>
      </c>
      <c r="CB47">
        <v>0</v>
      </c>
      <c r="CC47">
        <v>0</v>
      </c>
      <c r="CD47">
        <v>0</v>
      </c>
      <c r="CE47" t="s">
        <v>124</v>
      </c>
      <c r="CF47" t="s">
        <v>125</v>
      </c>
      <c r="CG47" t="s">
        <v>166</v>
      </c>
      <c r="CH47" t="s">
        <v>183</v>
      </c>
      <c r="CI47" t="s">
        <v>184</v>
      </c>
      <c r="CJ47" t="s">
        <v>184</v>
      </c>
      <c r="CK47" t="s">
        <v>184</v>
      </c>
      <c r="CL47">
        <v>4606260</v>
      </c>
      <c r="CM47">
        <v>4609260</v>
      </c>
    </row>
    <row r="48" spans="1:91" hidden="1" x14ac:dyDescent="0.2">
      <c r="A48" t="s">
        <v>91</v>
      </c>
      <c r="B48" t="s">
        <v>92</v>
      </c>
      <c r="C48" t="s">
        <v>93</v>
      </c>
      <c r="D48" t="s">
        <v>94</v>
      </c>
      <c r="E48" t="s">
        <v>95</v>
      </c>
      <c r="F48" t="s">
        <v>203</v>
      </c>
      <c r="G48" t="s">
        <v>204</v>
      </c>
      <c r="H48">
        <v>32327260</v>
      </c>
      <c r="I48" t="s">
        <v>98</v>
      </c>
      <c r="J48" t="s">
        <v>99</v>
      </c>
      <c r="K48">
        <v>220000</v>
      </c>
      <c r="L48">
        <v>0</v>
      </c>
      <c r="M48">
        <v>0</v>
      </c>
      <c r="N48">
        <v>0</v>
      </c>
      <c r="O48">
        <v>0</v>
      </c>
      <c r="P48">
        <v>220000</v>
      </c>
      <c r="Q48">
        <v>0</v>
      </c>
      <c r="R48">
        <v>287100</v>
      </c>
      <c r="S48">
        <v>-67100</v>
      </c>
      <c r="T48" t="s">
        <v>205</v>
      </c>
      <c r="U48" t="s">
        <v>206</v>
      </c>
      <c r="V48" t="s">
        <v>207</v>
      </c>
      <c r="W48" t="s">
        <v>208</v>
      </c>
      <c r="X48">
        <v>30004260</v>
      </c>
      <c r="Y48" t="s">
        <v>101</v>
      </c>
      <c r="Z48" t="s">
        <v>102</v>
      </c>
      <c r="AA48" t="s">
        <v>103</v>
      </c>
      <c r="AB48" t="s">
        <v>104</v>
      </c>
      <c r="AC48" t="s">
        <v>104</v>
      </c>
      <c r="AD48">
        <v>341260</v>
      </c>
      <c r="AE48" t="s">
        <v>105</v>
      </c>
      <c r="AF48" t="s">
        <v>106</v>
      </c>
      <c r="AG48" t="s">
        <v>107</v>
      </c>
      <c r="AH48" t="s">
        <v>107</v>
      </c>
      <c r="AI48">
        <v>30084260</v>
      </c>
      <c r="AJ48" t="s">
        <v>108</v>
      </c>
      <c r="AK48" t="s">
        <v>108</v>
      </c>
      <c r="AM48" t="s">
        <v>108</v>
      </c>
      <c r="AN48">
        <v>235260</v>
      </c>
      <c r="AO48" t="s">
        <v>109</v>
      </c>
      <c r="AP48" t="s">
        <v>109</v>
      </c>
      <c r="AQ48" t="s">
        <v>109</v>
      </c>
      <c r="AR48">
        <v>4260</v>
      </c>
      <c r="AS48" t="s">
        <v>110</v>
      </c>
      <c r="AT48" t="s">
        <v>110</v>
      </c>
      <c r="AU48" t="s">
        <v>160</v>
      </c>
      <c r="AV48" t="s">
        <v>172</v>
      </c>
      <c r="AW48" t="s">
        <v>173</v>
      </c>
      <c r="AX48" t="s">
        <v>174</v>
      </c>
      <c r="AY48" t="s">
        <v>192</v>
      </c>
      <c r="AZ48">
        <v>4155260</v>
      </c>
      <c r="BA48" t="s">
        <v>116</v>
      </c>
      <c r="BB48" t="s">
        <v>117</v>
      </c>
      <c r="BC48" t="s">
        <v>118</v>
      </c>
      <c r="BD48" t="s">
        <v>118</v>
      </c>
      <c r="BE48" t="s">
        <v>119</v>
      </c>
      <c r="BG48" t="s">
        <v>119</v>
      </c>
      <c r="BH48">
        <v>95260</v>
      </c>
      <c r="BI48" t="s">
        <v>154</v>
      </c>
      <c r="BJ48" t="s">
        <v>160</v>
      </c>
      <c r="BK48" t="s">
        <v>160</v>
      </c>
      <c r="BL48" t="s">
        <v>121</v>
      </c>
      <c r="BM48" t="s">
        <v>122</v>
      </c>
      <c r="BN48" t="s">
        <v>123</v>
      </c>
      <c r="BO48">
        <v>63</v>
      </c>
      <c r="BP48">
        <v>358</v>
      </c>
      <c r="BQ48">
        <v>1113</v>
      </c>
      <c r="BR48">
        <v>2829</v>
      </c>
      <c r="BS48">
        <v>3</v>
      </c>
      <c r="BT48">
        <v>235</v>
      </c>
      <c r="BU48">
        <v>0</v>
      </c>
      <c r="BV48">
        <v>1</v>
      </c>
      <c r="BW48">
        <v>72</v>
      </c>
      <c r="BX48">
        <v>75</v>
      </c>
      <c r="BY48">
        <v>76</v>
      </c>
      <c r="BZ48">
        <v>95</v>
      </c>
      <c r="CA48">
        <v>4</v>
      </c>
      <c r="CB48">
        <v>0</v>
      </c>
      <c r="CC48">
        <v>0</v>
      </c>
      <c r="CD48">
        <v>0</v>
      </c>
      <c r="CE48" t="s">
        <v>124</v>
      </c>
      <c r="CF48" t="s">
        <v>125</v>
      </c>
      <c r="CG48" t="s">
        <v>166</v>
      </c>
      <c r="CH48" t="s">
        <v>183</v>
      </c>
      <c r="CI48" t="s">
        <v>184</v>
      </c>
      <c r="CJ48" t="s">
        <v>184</v>
      </c>
      <c r="CK48" t="s">
        <v>184</v>
      </c>
      <c r="CL48">
        <v>4606260</v>
      </c>
      <c r="CM48">
        <v>4609260</v>
      </c>
    </row>
    <row r="49" spans="1:91" hidden="1" x14ac:dyDescent="0.2">
      <c r="A49" t="s">
        <v>91</v>
      </c>
      <c r="B49" t="s">
        <v>92</v>
      </c>
      <c r="C49" t="s">
        <v>93</v>
      </c>
      <c r="D49" t="s">
        <v>94</v>
      </c>
      <c r="E49" t="s">
        <v>95</v>
      </c>
      <c r="F49" t="s">
        <v>203</v>
      </c>
      <c r="G49" t="s">
        <v>204</v>
      </c>
      <c r="H49">
        <v>32327260</v>
      </c>
      <c r="I49" t="s">
        <v>98</v>
      </c>
      <c r="J49" t="s">
        <v>99</v>
      </c>
      <c r="K49">
        <v>394340</v>
      </c>
      <c r="L49">
        <v>0</v>
      </c>
      <c r="M49">
        <v>0</v>
      </c>
      <c r="N49">
        <v>0</v>
      </c>
      <c r="O49">
        <v>0</v>
      </c>
      <c r="P49">
        <v>394340</v>
      </c>
      <c r="Q49">
        <v>0</v>
      </c>
      <c r="R49">
        <v>468326</v>
      </c>
      <c r="S49">
        <v>-73986</v>
      </c>
      <c r="T49" t="s">
        <v>205</v>
      </c>
      <c r="U49" t="s">
        <v>206</v>
      </c>
      <c r="V49" t="s">
        <v>207</v>
      </c>
      <c r="W49" t="s">
        <v>208</v>
      </c>
      <c r="X49">
        <v>30004260</v>
      </c>
      <c r="Y49" t="s">
        <v>101</v>
      </c>
      <c r="Z49" t="s">
        <v>102</v>
      </c>
      <c r="AA49" t="s">
        <v>103</v>
      </c>
      <c r="AB49" t="s">
        <v>104</v>
      </c>
      <c r="AC49" t="s">
        <v>104</v>
      </c>
      <c r="AD49">
        <v>341260</v>
      </c>
      <c r="AE49" t="s">
        <v>105</v>
      </c>
      <c r="AF49" t="s">
        <v>106</v>
      </c>
      <c r="AG49" t="s">
        <v>107</v>
      </c>
      <c r="AH49" t="s">
        <v>107</v>
      </c>
      <c r="AI49">
        <v>30084260</v>
      </c>
      <c r="AJ49" t="s">
        <v>108</v>
      </c>
      <c r="AK49" t="s">
        <v>108</v>
      </c>
      <c r="AM49" t="s">
        <v>108</v>
      </c>
      <c r="AN49">
        <v>235260</v>
      </c>
      <c r="AO49" t="s">
        <v>109</v>
      </c>
      <c r="AP49" t="s">
        <v>109</v>
      </c>
      <c r="AQ49" t="s">
        <v>109</v>
      </c>
      <c r="AR49">
        <v>4260</v>
      </c>
      <c r="AS49" t="s">
        <v>110</v>
      </c>
      <c r="AT49" t="s">
        <v>110</v>
      </c>
      <c r="AU49" t="s">
        <v>160</v>
      </c>
      <c r="AV49" t="s">
        <v>161</v>
      </c>
      <c r="AW49" t="s">
        <v>162</v>
      </c>
      <c r="AX49" t="s">
        <v>163</v>
      </c>
      <c r="AY49" t="s">
        <v>200</v>
      </c>
      <c r="AZ49">
        <v>4143260</v>
      </c>
      <c r="BA49" t="s">
        <v>116</v>
      </c>
      <c r="BB49" t="s">
        <v>117</v>
      </c>
      <c r="BC49" t="s">
        <v>118</v>
      </c>
      <c r="BD49" t="s">
        <v>118</v>
      </c>
      <c r="BE49" t="s">
        <v>119</v>
      </c>
      <c r="BG49" t="s">
        <v>119</v>
      </c>
      <c r="BH49">
        <v>95260</v>
      </c>
      <c r="BI49" t="s">
        <v>154</v>
      </c>
      <c r="BJ49" t="s">
        <v>160</v>
      </c>
      <c r="BK49" t="s">
        <v>160</v>
      </c>
      <c r="BL49" t="s">
        <v>121</v>
      </c>
      <c r="BM49" t="s">
        <v>122</v>
      </c>
      <c r="BN49" t="s">
        <v>123</v>
      </c>
      <c r="BO49">
        <v>63</v>
      </c>
      <c r="BP49">
        <v>359</v>
      </c>
      <c r="BQ49">
        <v>1111</v>
      </c>
      <c r="BR49">
        <v>2826</v>
      </c>
      <c r="BS49">
        <v>3</v>
      </c>
      <c r="BT49">
        <v>235</v>
      </c>
      <c r="BU49">
        <v>0</v>
      </c>
      <c r="BV49">
        <v>1</v>
      </c>
      <c r="BW49">
        <v>72</v>
      </c>
      <c r="BX49">
        <v>75</v>
      </c>
      <c r="BY49">
        <v>76</v>
      </c>
      <c r="BZ49">
        <v>95</v>
      </c>
      <c r="CA49">
        <v>4</v>
      </c>
      <c r="CB49">
        <v>0</v>
      </c>
      <c r="CC49">
        <v>0</v>
      </c>
      <c r="CD49">
        <v>0</v>
      </c>
      <c r="CE49" t="s">
        <v>124</v>
      </c>
      <c r="CF49" t="s">
        <v>125</v>
      </c>
      <c r="CG49" t="s">
        <v>166</v>
      </c>
      <c r="CH49" t="s">
        <v>167</v>
      </c>
      <c r="CI49" t="s">
        <v>168</v>
      </c>
      <c r="CJ49" t="s">
        <v>168</v>
      </c>
      <c r="CK49" t="s">
        <v>168</v>
      </c>
      <c r="CL49">
        <v>4606260</v>
      </c>
      <c r="CM49">
        <v>4609260</v>
      </c>
    </row>
    <row r="50" spans="1:91" hidden="1" x14ac:dyDescent="0.2">
      <c r="A50" t="s">
        <v>91</v>
      </c>
      <c r="B50" t="s">
        <v>92</v>
      </c>
      <c r="C50" t="s">
        <v>93</v>
      </c>
      <c r="D50" t="s">
        <v>94</v>
      </c>
      <c r="E50" t="s">
        <v>95</v>
      </c>
      <c r="F50" t="s">
        <v>203</v>
      </c>
      <c r="G50" t="s">
        <v>204</v>
      </c>
      <c r="H50">
        <v>32327260</v>
      </c>
      <c r="I50" t="s">
        <v>98</v>
      </c>
      <c r="J50" t="s">
        <v>99</v>
      </c>
      <c r="K50">
        <v>450000</v>
      </c>
      <c r="L50">
        <v>0</v>
      </c>
      <c r="M50">
        <v>0</v>
      </c>
      <c r="N50">
        <v>0</v>
      </c>
      <c r="O50">
        <v>0</v>
      </c>
      <c r="P50">
        <v>450000</v>
      </c>
      <c r="Q50">
        <v>0</v>
      </c>
      <c r="R50">
        <v>484418.02</v>
      </c>
      <c r="S50">
        <v>-34418.019999999997</v>
      </c>
      <c r="T50" t="s">
        <v>205</v>
      </c>
      <c r="U50" t="s">
        <v>206</v>
      </c>
      <c r="V50" t="s">
        <v>207</v>
      </c>
      <c r="W50" t="s">
        <v>208</v>
      </c>
      <c r="X50">
        <v>30004260</v>
      </c>
      <c r="Y50" t="s">
        <v>101</v>
      </c>
      <c r="Z50" t="s">
        <v>102</v>
      </c>
      <c r="AA50" t="s">
        <v>103</v>
      </c>
      <c r="AB50" t="s">
        <v>104</v>
      </c>
      <c r="AC50" t="s">
        <v>104</v>
      </c>
      <c r="AD50">
        <v>341260</v>
      </c>
      <c r="AE50" t="s">
        <v>105</v>
      </c>
      <c r="AF50" t="s">
        <v>106</v>
      </c>
      <c r="AG50" t="s">
        <v>107</v>
      </c>
      <c r="AH50" t="s">
        <v>107</v>
      </c>
      <c r="AI50">
        <v>30084260</v>
      </c>
      <c r="AJ50" t="s">
        <v>108</v>
      </c>
      <c r="AK50" t="s">
        <v>108</v>
      </c>
      <c r="AM50" t="s">
        <v>108</v>
      </c>
      <c r="AN50">
        <v>235260</v>
      </c>
      <c r="AO50" t="s">
        <v>109</v>
      </c>
      <c r="AP50" t="s">
        <v>109</v>
      </c>
      <c r="AQ50" t="s">
        <v>109</v>
      </c>
      <c r="AR50">
        <v>4260</v>
      </c>
      <c r="AS50" t="s">
        <v>110</v>
      </c>
      <c r="AT50" t="s">
        <v>110</v>
      </c>
      <c r="AU50" t="s">
        <v>160</v>
      </c>
      <c r="AV50" t="s">
        <v>172</v>
      </c>
      <c r="AW50" t="s">
        <v>173</v>
      </c>
      <c r="AX50" t="s">
        <v>174</v>
      </c>
      <c r="AY50" t="s">
        <v>198</v>
      </c>
      <c r="AZ50">
        <v>4157260</v>
      </c>
      <c r="BA50" t="s">
        <v>116</v>
      </c>
      <c r="BB50" t="s">
        <v>117</v>
      </c>
      <c r="BC50" t="s">
        <v>118</v>
      </c>
      <c r="BD50" t="s">
        <v>118</v>
      </c>
      <c r="BE50" t="s">
        <v>119</v>
      </c>
      <c r="BG50" t="s">
        <v>119</v>
      </c>
      <c r="BH50">
        <v>95260</v>
      </c>
      <c r="BI50" t="s">
        <v>154</v>
      </c>
      <c r="BJ50" t="s">
        <v>160</v>
      </c>
      <c r="BK50" t="s">
        <v>160</v>
      </c>
      <c r="BL50" t="s">
        <v>121</v>
      </c>
      <c r="BM50" t="s">
        <v>122</v>
      </c>
      <c r="BN50" t="s">
        <v>123</v>
      </c>
      <c r="BO50">
        <v>63</v>
      </c>
      <c r="BP50">
        <v>358</v>
      </c>
      <c r="BQ50">
        <v>1113</v>
      </c>
      <c r="BR50">
        <v>2829</v>
      </c>
      <c r="BS50">
        <v>3</v>
      </c>
      <c r="BT50">
        <v>235</v>
      </c>
      <c r="BU50">
        <v>0</v>
      </c>
      <c r="BV50">
        <v>1</v>
      </c>
      <c r="BW50">
        <v>72</v>
      </c>
      <c r="BX50">
        <v>75</v>
      </c>
      <c r="BY50">
        <v>76</v>
      </c>
      <c r="BZ50">
        <v>95</v>
      </c>
      <c r="CA50">
        <v>4</v>
      </c>
      <c r="CB50">
        <v>0</v>
      </c>
      <c r="CC50">
        <v>0</v>
      </c>
      <c r="CD50">
        <v>0</v>
      </c>
      <c r="CE50" t="s">
        <v>124</v>
      </c>
      <c r="CF50" t="s">
        <v>125</v>
      </c>
      <c r="CG50" t="s">
        <v>166</v>
      </c>
      <c r="CH50" t="s">
        <v>183</v>
      </c>
      <c r="CI50" t="s">
        <v>184</v>
      </c>
      <c r="CJ50" t="s">
        <v>184</v>
      </c>
      <c r="CK50" t="s">
        <v>184</v>
      </c>
      <c r="CL50">
        <v>4606260</v>
      </c>
      <c r="CM50">
        <v>4609260</v>
      </c>
    </row>
    <row r="51" spans="1:91" hidden="1" x14ac:dyDescent="0.2">
      <c r="A51" t="s">
        <v>91</v>
      </c>
      <c r="B51" t="s">
        <v>92</v>
      </c>
      <c r="C51" t="s">
        <v>93</v>
      </c>
      <c r="D51" t="s">
        <v>94</v>
      </c>
      <c r="E51" t="s">
        <v>95</v>
      </c>
      <c r="F51" t="s">
        <v>203</v>
      </c>
      <c r="G51" t="s">
        <v>204</v>
      </c>
      <c r="H51">
        <v>32327260</v>
      </c>
      <c r="I51" t="s">
        <v>98</v>
      </c>
      <c r="J51" t="s">
        <v>99</v>
      </c>
      <c r="K51">
        <v>500000</v>
      </c>
      <c r="L51">
        <v>0</v>
      </c>
      <c r="M51">
        <v>0</v>
      </c>
      <c r="N51">
        <v>0</v>
      </c>
      <c r="O51">
        <v>0</v>
      </c>
      <c r="P51">
        <v>500000</v>
      </c>
      <c r="Q51">
        <v>0</v>
      </c>
      <c r="R51">
        <v>769151.95</v>
      </c>
      <c r="S51">
        <v>-269151.95</v>
      </c>
      <c r="T51" t="s">
        <v>205</v>
      </c>
      <c r="U51" t="s">
        <v>206</v>
      </c>
      <c r="V51" t="s">
        <v>207</v>
      </c>
      <c r="W51" t="s">
        <v>208</v>
      </c>
      <c r="X51">
        <v>30004260</v>
      </c>
      <c r="Y51" t="s">
        <v>101</v>
      </c>
      <c r="Z51" t="s">
        <v>102</v>
      </c>
      <c r="AA51" t="s">
        <v>103</v>
      </c>
      <c r="AB51" t="s">
        <v>104</v>
      </c>
      <c r="AC51" t="s">
        <v>104</v>
      </c>
      <c r="AD51">
        <v>341260</v>
      </c>
      <c r="AE51" t="s">
        <v>105</v>
      </c>
      <c r="AF51" t="s">
        <v>106</v>
      </c>
      <c r="AG51" t="s">
        <v>107</v>
      </c>
      <c r="AH51" t="s">
        <v>107</v>
      </c>
      <c r="AI51">
        <v>30084260</v>
      </c>
      <c r="AJ51" t="s">
        <v>108</v>
      </c>
      <c r="AK51" t="s">
        <v>108</v>
      </c>
      <c r="AM51" t="s">
        <v>108</v>
      </c>
      <c r="AN51">
        <v>235260</v>
      </c>
      <c r="AO51" t="s">
        <v>109</v>
      </c>
      <c r="AP51" t="s">
        <v>109</v>
      </c>
      <c r="AQ51" t="s">
        <v>109</v>
      </c>
      <c r="AR51">
        <v>4260</v>
      </c>
      <c r="AS51" t="s">
        <v>110</v>
      </c>
      <c r="AT51" t="s">
        <v>110</v>
      </c>
      <c r="AU51" t="s">
        <v>160</v>
      </c>
      <c r="AV51" t="s">
        <v>161</v>
      </c>
      <c r="AW51" t="s">
        <v>162</v>
      </c>
      <c r="AX51" t="s">
        <v>163</v>
      </c>
      <c r="AY51" t="s">
        <v>199</v>
      </c>
      <c r="AZ51">
        <v>4145260</v>
      </c>
      <c r="BA51" t="s">
        <v>116</v>
      </c>
      <c r="BB51" t="s">
        <v>117</v>
      </c>
      <c r="BC51" t="s">
        <v>118</v>
      </c>
      <c r="BD51" t="s">
        <v>118</v>
      </c>
      <c r="BE51" t="s">
        <v>119</v>
      </c>
      <c r="BG51" t="s">
        <v>119</v>
      </c>
      <c r="BH51">
        <v>95260</v>
      </c>
      <c r="BI51" t="s">
        <v>154</v>
      </c>
      <c r="BJ51" t="s">
        <v>160</v>
      </c>
      <c r="BK51" t="s">
        <v>160</v>
      </c>
      <c r="BL51" t="s">
        <v>121</v>
      </c>
      <c r="BM51" t="s">
        <v>122</v>
      </c>
      <c r="BN51" t="s">
        <v>123</v>
      </c>
      <c r="BO51">
        <v>63</v>
      </c>
      <c r="BP51">
        <v>359</v>
      </c>
      <c r="BQ51">
        <v>1111</v>
      </c>
      <c r="BR51">
        <v>2826</v>
      </c>
      <c r="BS51">
        <v>3</v>
      </c>
      <c r="BT51">
        <v>235</v>
      </c>
      <c r="BU51">
        <v>0</v>
      </c>
      <c r="BV51">
        <v>1</v>
      </c>
      <c r="BW51">
        <v>72</v>
      </c>
      <c r="BX51">
        <v>75</v>
      </c>
      <c r="BY51">
        <v>76</v>
      </c>
      <c r="BZ51">
        <v>95</v>
      </c>
      <c r="CA51">
        <v>4</v>
      </c>
      <c r="CB51">
        <v>0</v>
      </c>
      <c r="CC51">
        <v>0</v>
      </c>
      <c r="CD51">
        <v>0</v>
      </c>
      <c r="CE51" t="s">
        <v>124</v>
      </c>
      <c r="CF51" t="s">
        <v>125</v>
      </c>
      <c r="CG51" t="s">
        <v>166</v>
      </c>
      <c r="CH51" t="s">
        <v>167</v>
      </c>
      <c r="CI51" t="s">
        <v>168</v>
      </c>
      <c r="CJ51" t="s">
        <v>168</v>
      </c>
      <c r="CK51" t="s">
        <v>168</v>
      </c>
      <c r="CL51">
        <v>4606260</v>
      </c>
      <c r="CM51">
        <v>4609260</v>
      </c>
    </row>
    <row r="52" spans="1:91" hidden="1" x14ac:dyDescent="0.2">
      <c r="A52" t="s">
        <v>91</v>
      </c>
      <c r="B52" t="s">
        <v>92</v>
      </c>
      <c r="C52" t="s">
        <v>93</v>
      </c>
      <c r="D52" t="s">
        <v>94</v>
      </c>
      <c r="E52" t="s">
        <v>95</v>
      </c>
      <c r="F52" t="s">
        <v>203</v>
      </c>
      <c r="G52" t="s">
        <v>204</v>
      </c>
      <c r="H52">
        <v>32327260</v>
      </c>
      <c r="I52" t="s">
        <v>98</v>
      </c>
      <c r="J52" t="s">
        <v>99</v>
      </c>
      <c r="K52">
        <v>5182000</v>
      </c>
      <c r="L52">
        <v>1700000</v>
      </c>
      <c r="M52">
        <v>0</v>
      </c>
      <c r="N52">
        <v>0</v>
      </c>
      <c r="O52">
        <v>0</v>
      </c>
      <c r="P52">
        <v>6882000</v>
      </c>
      <c r="Q52">
        <v>0</v>
      </c>
      <c r="R52">
        <v>6219003.54</v>
      </c>
      <c r="S52">
        <v>662996.46</v>
      </c>
      <c r="T52" t="s">
        <v>205</v>
      </c>
      <c r="U52" t="s">
        <v>206</v>
      </c>
      <c r="V52" t="s">
        <v>207</v>
      </c>
      <c r="W52" t="s">
        <v>208</v>
      </c>
      <c r="X52">
        <v>30004260</v>
      </c>
      <c r="Y52" t="s">
        <v>101</v>
      </c>
      <c r="Z52" t="s">
        <v>102</v>
      </c>
      <c r="AA52" t="s">
        <v>103</v>
      </c>
      <c r="AB52" t="s">
        <v>104</v>
      </c>
      <c r="AC52" t="s">
        <v>104</v>
      </c>
      <c r="AD52">
        <v>341260</v>
      </c>
      <c r="AE52" t="s">
        <v>105</v>
      </c>
      <c r="AF52" t="s">
        <v>106</v>
      </c>
      <c r="AG52" t="s">
        <v>107</v>
      </c>
      <c r="AH52" t="s">
        <v>107</v>
      </c>
      <c r="AI52">
        <v>30084260</v>
      </c>
      <c r="AJ52" t="s">
        <v>108</v>
      </c>
      <c r="AK52" t="s">
        <v>108</v>
      </c>
      <c r="AM52" t="s">
        <v>108</v>
      </c>
      <c r="AN52">
        <v>235260</v>
      </c>
      <c r="AO52" t="s">
        <v>109</v>
      </c>
      <c r="AP52" t="s">
        <v>109</v>
      </c>
      <c r="AQ52" t="s">
        <v>109</v>
      </c>
      <c r="AR52">
        <v>4260</v>
      </c>
      <c r="AS52" t="s">
        <v>110</v>
      </c>
      <c r="AT52" t="s">
        <v>110</v>
      </c>
      <c r="AU52" t="s">
        <v>160</v>
      </c>
      <c r="AV52" t="s">
        <v>172</v>
      </c>
      <c r="AW52" t="s">
        <v>173</v>
      </c>
      <c r="AX52" t="s">
        <v>201</v>
      </c>
      <c r="AY52" t="s">
        <v>202</v>
      </c>
      <c r="AZ52">
        <v>3824260</v>
      </c>
      <c r="BA52" t="s">
        <v>116</v>
      </c>
      <c r="BB52" t="s">
        <v>117</v>
      </c>
      <c r="BC52" t="s">
        <v>118</v>
      </c>
      <c r="BD52" t="s">
        <v>118</v>
      </c>
      <c r="BE52" t="s">
        <v>119</v>
      </c>
      <c r="BG52" t="s">
        <v>119</v>
      </c>
      <c r="BH52">
        <v>95260</v>
      </c>
      <c r="BI52" t="s">
        <v>154</v>
      </c>
      <c r="BJ52" t="s">
        <v>160</v>
      </c>
      <c r="BK52" t="s">
        <v>160</v>
      </c>
      <c r="BL52" t="s">
        <v>121</v>
      </c>
      <c r="BM52" t="s">
        <v>122</v>
      </c>
      <c r="BN52" t="s">
        <v>123</v>
      </c>
      <c r="BO52">
        <v>63</v>
      </c>
      <c r="BP52">
        <v>358</v>
      </c>
      <c r="BQ52">
        <v>1113</v>
      </c>
      <c r="BR52">
        <v>2828</v>
      </c>
      <c r="BS52">
        <v>3</v>
      </c>
      <c r="BT52">
        <v>235</v>
      </c>
      <c r="BU52">
        <v>0</v>
      </c>
      <c r="BV52">
        <v>1</v>
      </c>
      <c r="BW52">
        <v>72</v>
      </c>
      <c r="BX52">
        <v>75</v>
      </c>
      <c r="BY52">
        <v>76</v>
      </c>
      <c r="BZ52">
        <v>95</v>
      </c>
      <c r="CA52">
        <v>4</v>
      </c>
      <c r="CB52">
        <v>0</v>
      </c>
      <c r="CC52">
        <v>0</v>
      </c>
      <c r="CD52">
        <v>0</v>
      </c>
      <c r="CE52" t="s">
        <v>124</v>
      </c>
      <c r="CF52" t="s">
        <v>125</v>
      </c>
      <c r="CG52" t="s">
        <v>166</v>
      </c>
      <c r="CH52" t="s">
        <v>183</v>
      </c>
      <c r="CI52" t="s">
        <v>184</v>
      </c>
      <c r="CJ52" t="s">
        <v>184</v>
      </c>
      <c r="CK52" t="s">
        <v>184</v>
      </c>
      <c r="CL52">
        <v>4606260</v>
      </c>
      <c r="CM52">
        <v>4609260</v>
      </c>
    </row>
    <row r="53" spans="1:91" hidden="1" x14ac:dyDescent="0.2">
      <c r="A53" t="s">
        <v>91</v>
      </c>
      <c r="B53" t="s">
        <v>92</v>
      </c>
      <c r="C53" t="s">
        <v>93</v>
      </c>
      <c r="D53" t="s">
        <v>94</v>
      </c>
      <c r="E53" t="s">
        <v>95</v>
      </c>
      <c r="F53" t="s">
        <v>203</v>
      </c>
      <c r="G53" t="s">
        <v>204</v>
      </c>
      <c r="H53">
        <v>32327260</v>
      </c>
      <c r="I53" t="s">
        <v>215</v>
      </c>
      <c r="J53" t="s">
        <v>99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73354.94</v>
      </c>
      <c r="S53">
        <v>-73354.94</v>
      </c>
      <c r="T53" t="s">
        <v>205</v>
      </c>
      <c r="U53" t="s">
        <v>206</v>
      </c>
      <c r="V53" t="s">
        <v>207</v>
      </c>
      <c r="W53" t="s">
        <v>208</v>
      </c>
      <c r="X53">
        <v>30004260</v>
      </c>
      <c r="Y53" t="s">
        <v>101</v>
      </c>
      <c r="Z53" t="s">
        <v>102</v>
      </c>
      <c r="AA53" t="s">
        <v>103</v>
      </c>
      <c r="AB53" t="s">
        <v>104</v>
      </c>
      <c r="AC53" t="s">
        <v>104</v>
      </c>
      <c r="AD53">
        <v>341260</v>
      </c>
      <c r="AE53" t="s">
        <v>105</v>
      </c>
      <c r="AF53" t="s">
        <v>106</v>
      </c>
      <c r="AG53" t="s">
        <v>107</v>
      </c>
      <c r="AH53" t="s">
        <v>107</v>
      </c>
      <c r="AI53">
        <v>30084260</v>
      </c>
      <c r="AJ53" t="s">
        <v>108</v>
      </c>
      <c r="AK53" t="s">
        <v>108</v>
      </c>
      <c r="AM53" t="s">
        <v>108</v>
      </c>
      <c r="AN53">
        <v>235260</v>
      </c>
      <c r="AO53" t="s">
        <v>109</v>
      </c>
      <c r="AP53" t="s">
        <v>109</v>
      </c>
      <c r="AQ53" t="s">
        <v>109</v>
      </c>
      <c r="AR53">
        <v>4260</v>
      </c>
      <c r="AS53" t="s">
        <v>110</v>
      </c>
      <c r="AT53" t="s">
        <v>216</v>
      </c>
      <c r="AU53" t="s">
        <v>217</v>
      </c>
      <c r="AV53" t="s">
        <v>218</v>
      </c>
      <c r="AW53" t="s">
        <v>219</v>
      </c>
      <c r="AY53" t="s">
        <v>219</v>
      </c>
      <c r="AZ53">
        <v>712260</v>
      </c>
      <c r="BA53" t="s">
        <v>116</v>
      </c>
      <c r="BB53" t="s">
        <v>117</v>
      </c>
      <c r="BC53" t="s">
        <v>220</v>
      </c>
      <c r="BD53" t="s">
        <v>221</v>
      </c>
      <c r="BG53" t="s">
        <v>221</v>
      </c>
      <c r="BH53">
        <v>86260</v>
      </c>
      <c r="BI53" t="s">
        <v>216</v>
      </c>
      <c r="BJ53" t="s">
        <v>222</v>
      </c>
      <c r="BK53" t="s">
        <v>222</v>
      </c>
      <c r="BL53" t="s">
        <v>121</v>
      </c>
      <c r="BM53" t="s">
        <v>122</v>
      </c>
      <c r="BN53" t="s">
        <v>123</v>
      </c>
      <c r="BO53">
        <v>46</v>
      </c>
      <c r="BP53">
        <v>233</v>
      </c>
      <c r="BQ53">
        <v>712</v>
      </c>
      <c r="BR53">
        <v>0</v>
      </c>
      <c r="BS53">
        <v>3</v>
      </c>
      <c r="BT53">
        <v>235</v>
      </c>
      <c r="BU53">
        <v>0</v>
      </c>
      <c r="BV53">
        <v>1</v>
      </c>
      <c r="BW53">
        <v>72</v>
      </c>
      <c r="BX53">
        <v>82</v>
      </c>
      <c r="BY53">
        <v>86</v>
      </c>
      <c r="BZ53">
        <v>0</v>
      </c>
      <c r="CA53">
        <v>4</v>
      </c>
      <c r="CB53">
        <v>0</v>
      </c>
      <c r="CC53">
        <v>0</v>
      </c>
      <c r="CD53">
        <v>0</v>
      </c>
      <c r="CE53" t="s">
        <v>124</v>
      </c>
      <c r="CF53" t="s">
        <v>125</v>
      </c>
      <c r="CG53" t="s">
        <v>223</v>
      </c>
      <c r="CH53" t="s">
        <v>224</v>
      </c>
      <c r="CI53" t="s">
        <v>225</v>
      </c>
      <c r="CJ53" t="s">
        <v>225</v>
      </c>
      <c r="CK53" t="s">
        <v>225</v>
      </c>
      <c r="CL53">
        <v>4606260</v>
      </c>
      <c r="CM53">
        <v>4609260</v>
      </c>
    </row>
    <row r="54" spans="1:91" hidden="1" x14ac:dyDescent="0.2">
      <c r="A54" t="s">
        <v>91</v>
      </c>
      <c r="B54" t="s">
        <v>92</v>
      </c>
      <c r="C54" t="s">
        <v>93</v>
      </c>
      <c r="D54" t="s">
        <v>94</v>
      </c>
      <c r="E54" t="s">
        <v>95</v>
      </c>
      <c r="F54" t="s">
        <v>203</v>
      </c>
      <c r="G54" t="s">
        <v>226</v>
      </c>
      <c r="H54">
        <v>32328260</v>
      </c>
      <c r="I54" t="s">
        <v>128</v>
      </c>
      <c r="J54" t="s">
        <v>99</v>
      </c>
      <c r="K54">
        <v>10800</v>
      </c>
      <c r="L54">
        <v>0</v>
      </c>
      <c r="M54">
        <v>0</v>
      </c>
      <c r="N54">
        <v>-10800</v>
      </c>
      <c r="O54">
        <v>0</v>
      </c>
      <c r="P54">
        <v>0</v>
      </c>
      <c r="Q54">
        <v>0</v>
      </c>
      <c r="R54">
        <v>0</v>
      </c>
      <c r="S54">
        <v>0</v>
      </c>
      <c r="T54" t="s">
        <v>205</v>
      </c>
      <c r="U54" t="s">
        <v>227</v>
      </c>
      <c r="V54" t="s">
        <v>228</v>
      </c>
      <c r="W54" t="s">
        <v>229</v>
      </c>
      <c r="X54">
        <v>30005260</v>
      </c>
      <c r="Y54" t="s">
        <v>101</v>
      </c>
      <c r="Z54" t="s">
        <v>102</v>
      </c>
      <c r="AA54" t="s">
        <v>103</v>
      </c>
      <c r="AB54" t="s">
        <v>104</v>
      </c>
      <c r="AC54" t="s">
        <v>104</v>
      </c>
      <c r="AD54">
        <v>341260</v>
      </c>
      <c r="AE54" t="s">
        <v>105</v>
      </c>
      <c r="AF54" t="s">
        <v>106</v>
      </c>
      <c r="AG54" t="s">
        <v>107</v>
      </c>
      <c r="AH54" t="s">
        <v>107</v>
      </c>
      <c r="AI54">
        <v>30084260</v>
      </c>
      <c r="AJ54" t="s">
        <v>129</v>
      </c>
      <c r="AK54" t="s">
        <v>130</v>
      </c>
      <c r="AL54" t="s">
        <v>131</v>
      </c>
      <c r="AM54" t="s">
        <v>144</v>
      </c>
      <c r="AN54">
        <v>30012260</v>
      </c>
      <c r="AO54" t="s">
        <v>109</v>
      </c>
      <c r="AP54" t="s">
        <v>109</v>
      </c>
      <c r="AQ54" t="s">
        <v>109</v>
      </c>
      <c r="AR54">
        <v>4260</v>
      </c>
      <c r="AS54" t="s">
        <v>110</v>
      </c>
      <c r="AT54" t="s">
        <v>133</v>
      </c>
      <c r="AU54" t="s">
        <v>134</v>
      </c>
      <c r="AV54" t="s">
        <v>131</v>
      </c>
      <c r="AW54" t="s">
        <v>135</v>
      </c>
      <c r="AX54" t="s">
        <v>144</v>
      </c>
      <c r="AY54" t="s">
        <v>144</v>
      </c>
      <c r="AZ54">
        <v>3240260</v>
      </c>
      <c r="BA54" t="s">
        <v>116</v>
      </c>
      <c r="BB54" t="s">
        <v>117</v>
      </c>
      <c r="BC54" t="s">
        <v>136</v>
      </c>
      <c r="BD54" t="s">
        <v>136</v>
      </c>
      <c r="BE54" t="s">
        <v>137</v>
      </c>
      <c r="BG54" t="s">
        <v>137</v>
      </c>
      <c r="BH54">
        <v>98260</v>
      </c>
      <c r="BI54" t="s">
        <v>120</v>
      </c>
      <c r="BJ54" t="s">
        <v>120</v>
      </c>
      <c r="BK54" t="s">
        <v>120</v>
      </c>
      <c r="BL54" t="s">
        <v>121</v>
      </c>
      <c r="BM54" t="s">
        <v>122</v>
      </c>
      <c r="BN54" t="s">
        <v>123</v>
      </c>
      <c r="BO54">
        <v>48</v>
      </c>
      <c r="BP54">
        <v>231</v>
      </c>
      <c r="BQ54">
        <v>639</v>
      </c>
      <c r="BR54">
        <v>1457</v>
      </c>
      <c r="BS54">
        <v>1</v>
      </c>
      <c r="BT54">
        <v>6</v>
      </c>
      <c r="BU54">
        <v>66</v>
      </c>
      <c r="BV54">
        <v>1</v>
      </c>
      <c r="BW54">
        <v>72</v>
      </c>
      <c r="BX54">
        <v>78</v>
      </c>
      <c r="BY54">
        <v>79</v>
      </c>
      <c r="BZ54">
        <v>98</v>
      </c>
      <c r="CA54">
        <v>4</v>
      </c>
      <c r="CB54">
        <v>0</v>
      </c>
      <c r="CC54">
        <v>0</v>
      </c>
      <c r="CD54">
        <v>0</v>
      </c>
      <c r="CE54" t="s">
        <v>124</v>
      </c>
      <c r="CF54" t="s">
        <v>139</v>
      </c>
      <c r="CG54" t="s">
        <v>140</v>
      </c>
      <c r="CH54" t="s">
        <v>141</v>
      </c>
      <c r="CI54" t="s">
        <v>142</v>
      </c>
      <c r="CJ54" t="s">
        <v>143</v>
      </c>
      <c r="CK54" t="s">
        <v>143</v>
      </c>
      <c r="CL54">
        <v>4606260</v>
      </c>
      <c r="CM54">
        <v>4609260</v>
      </c>
    </row>
    <row r="55" spans="1:91" hidden="1" x14ac:dyDescent="0.2">
      <c r="A55" t="s">
        <v>91</v>
      </c>
      <c r="B55" t="s">
        <v>92</v>
      </c>
      <c r="C55" t="s">
        <v>93</v>
      </c>
      <c r="D55" t="s">
        <v>94</v>
      </c>
      <c r="E55" t="s">
        <v>95</v>
      </c>
      <c r="F55" t="s">
        <v>203</v>
      </c>
      <c r="G55" t="s">
        <v>226</v>
      </c>
      <c r="H55">
        <v>32328260</v>
      </c>
      <c r="I55" t="s">
        <v>98</v>
      </c>
      <c r="J55" t="s">
        <v>99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-2361</v>
      </c>
      <c r="S55">
        <v>2361</v>
      </c>
      <c r="T55" t="s">
        <v>100</v>
      </c>
      <c r="W55" t="s">
        <v>100</v>
      </c>
      <c r="X55">
        <v>27260</v>
      </c>
      <c r="Y55" t="s">
        <v>101</v>
      </c>
      <c r="Z55" t="s">
        <v>102</v>
      </c>
      <c r="AA55" t="s">
        <v>103</v>
      </c>
      <c r="AB55" t="s">
        <v>104</v>
      </c>
      <c r="AC55" t="s">
        <v>104</v>
      </c>
      <c r="AD55">
        <v>341260</v>
      </c>
      <c r="AE55" t="s">
        <v>105</v>
      </c>
      <c r="AF55" t="s">
        <v>106</v>
      </c>
      <c r="AG55" t="s">
        <v>107</v>
      </c>
      <c r="AH55" t="s">
        <v>107</v>
      </c>
      <c r="AI55">
        <v>30084260</v>
      </c>
      <c r="AJ55" t="s">
        <v>108</v>
      </c>
      <c r="AK55" t="s">
        <v>108</v>
      </c>
      <c r="AM55" t="s">
        <v>108</v>
      </c>
      <c r="AN55">
        <v>235260</v>
      </c>
      <c r="AO55" t="s">
        <v>109</v>
      </c>
      <c r="AP55" t="s">
        <v>109</v>
      </c>
      <c r="AQ55" t="s">
        <v>109</v>
      </c>
      <c r="AR55">
        <v>4260</v>
      </c>
      <c r="AS55" t="s">
        <v>110</v>
      </c>
      <c r="AT55" t="s">
        <v>110</v>
      </c>
      <c r="AU55" t="s">
        <v>160</v>
      </c>
      <c r="AV55" t="s">
        <v>172</v>
      </c>
      <c r="AW55" t="s">
        <v>173</v>
      </c>
      <c r="AX55" t="s">
        <v>201</v>
      </c>
      <c r="AY55" t="s">
        <v>202</v>
      </c>
      <c r="AZ55">
        <v>3824260</v>
      </c>
      <c r="BA55" t="s">
        <v>116</v>
      </c>
      <c r="BB55" t="s">
        <v>117</v>
      </c>
      <c r="BC55" t="s">
        <v>118</v>
      </c>
      <c r="BD55" t="s">
        <v>118</v>
      </c>
      <c r="BE55" t="s">
        <v>119</v>
      </c>
      <c r="BG55" t="s">
        <v>119</v>
      </c>
      <c r="BH55">
        <v>95260</v>
      </c>
      <c r="BI55" t="s">
        <v>154</v>
      </c>
      <c r="BJ55" t="s">
        <v>160</v>
      </c>
      <c r="BK55" t="s">
        <v>160</v>
      </c>
      <c r="BL55" t="s">
        <v>121</v>
      </c>
      <c r="BM55" t="s">
        <v>122</v>
      </c>
      <c r="BN55" t="s">
        <v>123</v>
      </c>
      <c r="BO55">
        <v>63</v>
      </c>
      <c r="BP55">
        <v>358</v>
      </c>
      <c r="BQ55">
        <v>1113</v>
      </c>
      <c r="BR55">
        <v>2828</v>
      </c>
      <c r="BS55">
        <v>3</v>
      </c>
      <c r="BT55">
        <v>235</v>
      </c>
      <c r="BU55">
        <v>0</v>
      </c>
      <c r="BV55">
        <v>1</v>
      </c>
      <c r="BW55">
        <v>72</v>
      </c>
      <c r="BX55">
        <v>75</v>
      </c>
      <c r="BY55">
        <v>76</v>
      </c>
      <c r="BZ55">
        <v>95</v>
      </c>
      <c r="CA55">
        <v>4</v>
      </c>
      <c r="CB55">
        <v>0</v>
      </c>
      <c r="CC55">
        <v>0</v>
      </c>
      <c r="CD55">
        <v>0</v>
      </c>
      <c r="CE55" t="s">
        <v>124</v>
      </c>
      <c r="CF55" t="s">
        <v>125</v>
      </c>
      <c r="CG55" t="s">
        <v>166</v>
      </c>
      <c r="CH55" t="s">
        <v>183</v>
      </c>
      <c r="CI55" t="s">
        <v>184</v>
      </c>
      <c r="CJ55" t="s">
        <v>184</v>
      </c>
      <c r="CK55" t="s">
        <v>184</v>
      </c>
      <c r="CL55">
        <v>4606260</v>
      </c>
      <c r="CM55">
        <v>4609260</v>
      </c>
    </row>
    <row r="56" spans="1:91" hidden="1" x14ac:dyDescent="0.2">
      <c r="A56" t="s">
        <v>91</v>
      </c>
      <c r="B56" t="s">
        <v>92</v>
      </c>
      <c r="C56" t="s">
        <v>93</v>
      </c>
      <c r="D56" t="s">
        <v>94</v>
      </c>
      <c r="E56" t="s">
        <v>95</v>
      </c>
      <c r="F56" t="s">
        <v>203</v>
      </c>
      <c r="G56" t="s">
        <v>226</v>
      </c>
      <c r="H56">
        <v>32328260</v>
      </c>
      <c r="I56" t="s">
        <v>98</v>
      </c>
      <c r="J56" t="s">
        <v>99</v>
      </c>
      <c r="K56">
        <v>0</v>
      </c>
      <c r="L56">
        <v>1000</v>
      </c>
      <c r="M56">
        <v>0</v>
      </c>
      <c r="N56">
        <v>0</v>
      </c>
      <c r="O56">
        <v>0</v>
      </c>
      <c r="P56">
        <v>1000</v>
      </c>
      <c r="Q56">
        <v>0</v>
      </c>
      <c r="R56">
        <v>220</v>
      </c>
      <c r="S56">
        <v>780</v>
      </c>
      <c r="T56" t="s">
        <v>205</v>
      </c>
      <c r="U56" t="s">
        <v>227</v>
      </c>
      <c r="V56" t="s">
        <v>228</v>
      </c>
      <c r="W56" t="s">
        <v>229</v>
      </c>
      <c r="X56">
        <v>30005260</v>
      </c>
      <c r="Y56" t="s">
        <v>101</v>
      </c>
      <c r="Z56" t="s">
        <v>102</v>
      </c>
      <c r="AA56" t="s">
        <v>103</v>
      </c>
      <c r="AB56" t="s">
        <v>104</v>
      </c>
      <c r="AC56" t="s">
        <v>104</v>
      </c>
      <c r="AD56">
        <v>341260</v>
      </c>
      <c r="AE56" t="s">
        <v>105</v>
      </c>
      <c r="AF56" t="s">
        <v>106</v>
      </c>
      <c r="AG56" t="s">
        <v>107</v>
      </c>
      <c r="AH56" t="s">
        <v>107</v>
      </c>
      <c r="AI56">
        <v>30084260</v>
      </c>
      <c r="AJ56" t="s">
        <v>108</v>
      </c>
      <c r="AK56" t="s">
        <v>108</v>
      </c>
      <c r="AM56" t="s">
        <v>108</v>
      </c>
      <c r="AN56">
        <v>235260</v>
      </c>
      <c r="AO56" t="s">
        <v>109</v>
      </c>
      <c r="AP56" t="s">
        <v>109</v>
      </c>
      <c r="AQ56" t="s">
        <v>109</v>
      </c>
      <c r="AR56">
        <v>4260</v>
      </c>
      <c r="AS56" t="s">
        <v>110</v>
      </c>
      <c r="AT56" t="s">
        <v>110</v>
      </c>
      <c r="AU56" t="s">
        <v>111</v>
      </c>
      <c r="AV56" t="s">
        <v>155</v>
      </c>
      <c r="AW56" t="s">
        <v>156</v>
      </c>
      <c r="AX56" t="s">
        <v>156</v>
      </c>
      <c r="AY56" t="s">
        <v>156</v>
      </c>
      <c r="AZ56">
        <v>2822260</v>
      </c>
      <c r="BA56" t="s">
        <v>116</v>
      </c>
      <c r="BB56" t="s">
        <v>117</v>
      </c>
      <c r="BC56" t="s">
        <v>118</v>
      </c>
      <c r="BD56" t="s">
        <v>118</v>
      </c>
      <c r="BE56" t="s">
        <v>119</v>
      </c>
      <c r="BG56" t="s">
        <v>119</v>
      </c>
      <c r="BH56">
        <v>95260</v>
      </c>
      <c r="BI56" t="s">
        <v>154</v>
      </c>
      <c r="BJ56" t="s">
        <v>111</v>
      </c>
      <c r="BK56" t="s">
        <v>111</v>
      </c>
      <c r="BL56" t="s">
        <v>121</v>
      </c>
      <c r="BM56" t="s">
        <v>122</v>
      </c>
      <c r="BN56" t="s">
        <v>123</v>
      </c>
      <c r="BO56">
        <v>64</v>
      </c>
      <c r="BP56">
        <v>341</v>
      </c>
      <c r="BQ56">
        <v>1109</v>
      </c>
      <c r="BR56">
        <v>2822</v>
      </c>
      <c r="BS56">
        <v>3</v>
      </c>
      <c r="BT56">
        <v>235</v>
      </c>
      <c r="BU56">
        <v>0</v>
      </c>
      <c r="BV56">
        <v>1</v>
      </c>
      <c r="BW56">
        <v>72</v>
      </c>
      <c r="BX56">
        <v>75</v>
      </c>
      <c r="BY56">
        <v>76</v>
      </c>
      <c r="BZ56">
        <v>95</v>
      </c>
      <c r="CA56">
        <v>4</v>
      </c>
      <c r="CB56">
        <v>0</v>
      </c>
      <c r="CC56">
        <v>0</v>
      </c>
      <c r="CD56">
        <v>0</v>
      </c>
      <c r="CE56" t="s">
        <v>124</v>
      </c>
      <c r="CF56" t="s">
        <v>125</v>
      </c>
      <c r="CG56" t="s">
        <v>126</v>
      </c>
      <c r="CH56" t="s">
        <v>126</v>
      </c>
      <c r="CI56" t="s">
        <v>126</v>
      </c>
      <c r="CJ56" t="s">
        <v>126</v>
      </c>
      <c r="CK56" t="s">
        <v>126</v>
      </c>
      <c r="CL56">
        <v>4606260</v>
      </c>
      <c r="CM56">
        <v>4609260</v>
      </c>
    </row>
    <row r="57" spans="1:91" hidden="1" x14ac:dyDescent="0.2">
      <c r="A57" t="s">
        <v>91</v>
      </c>
      <c r="B57" t="s">
        <v>92</v>
      </c>
      <c r="C57" t="s">
        <v>93</v>
      </c>
      <c r="D57" t="s">
        <v>94</v>
      </c>
      <c r="E57" t="s">
        <v>95</v>
      </c>
      <c r="F57" t="s">
        <v>203</v>
      </c>
      <c r="G57" t="s">
        <v>226</v>
      </c>
      <c r="H57">
        <v>32328260</v>
      </c>
      <c r="I57" t="s">
        <v>98</v>
      </c>
      <c r="J57" t="s">
        <v>99</v>
      </c>
      <c r="K57">
        <v>0</v>
      </c>
      <c r="L57">
        <v>10000</v>
      </c>
      <c r="M57">
        <v>0</v>
      </c>
      <c r="N57">
        <v>0</v>
      </c>
      <c r="O57">
        <v>0</v>
      </c>
      <c r="P57">
        <v>10000</v>
      </c>
      <c r="Q57">
        <v>0</v>
      </c>
      <c r="R57">
        <v>9850.5</v>
      </c>
      <c r="S57">
        <v>149.5</v>
      </c>
      <c r="T57" t="s">
        <v>205</v>
      </c>
      <c r="U57" t="s">
        <v>227</v>
      </c>
      <c r="V57" t="s">
        <v>228</v>
      </c>
      <c r="W57" t="s">
        <v>229</v>
      </c>
      <c r="X57">
        <v>30005260</v>
      </c>
      <c r="Y57" t="s">
        <v>101</v>
      </c>
      <c r="Z57" t="s">
        <v>102</v>
      </c>
      <c r="AA57" t="s">
        <v>103</v>
      </c>
      <c r="AB57" t="s">
        <v>104</v>
      </c>
      <c r="AC57" t="s">
        <v>104</v>
      </c>
      <c r="AD57">
        <v>341260</v>
      </c>
      <c r="AE57" t="s">
        <v>105</v>
      </c>
      <c r="AF57" t="s">
        <v>106</v>
      </c>
      <c r="AG57" t="s">
        <v>107</v>
      </c>
      <c r="AH57" t="s">
        <v>107</v>
      </c>
      <c r="AI57">
        <v>30084260</v>
      </c>
      <c r="AJ57" t="s">
        <v>108</v>
      </c>
      <c r="AK57" t="s">
        <v>108</v>
      </c>
      <c r="AM57" t="s">
        <v>108</v>
      </c>
      <c r="AN57">
        <v>235260</v>
      </c>
      <c r="AO57" t="s">
        <v>109</v>
      </c>
      <c r="AP57" t="s">
        <v>109</v>
      </c>
      <c r="AQ57" t="s">
        <v>109</v>
      </c>
      <c r="AR57">
        <v>4260</v>
      </c>
      <c r="AS57" t="s">
        <v>110</v>
      </c>
      <c r="AT57" t="s">
        <v>110</v>
      </c>
      <c r="AU57" t="s">
        <v>111</v>
      </c>
      <c r="AV57" t="s">
        <v>176</v>
      </c>
      <c r="AW57" t="s">
        <v>187</v>
      </c>
      <c r="AX57" t="s">
        <v>187</v>
      </c>
      <c r="AY57" t="s">
        <v>187</v>
      </c>
      <c r="AZ57">
        <v>2237260</v>
      </c>
      <c r="BA57" t="s">
        <v>116</v>
      </c>
      <c r="BB57" t="s">
        <v>117</v>
      </c>
      <c r="BC57" t="s">
        <v>118</v>
      </c>
      <c r="BD57" t="s">
        <v>118</v>
      </c>
      <c r="BE57" t="s">
        <v>119</v>
      </c>
      <c r="BG57" t="s">
        <v>119</v>
      </c>
      <c r="BH57">
        <v>95260</v>
      </c>
      <c r="BI57" t="s">
        <v>154</v>
      </c>
      <c r="BJ57" t="s">
        <v>111</v>
      </c>
      <c r="BK57" t="s">
        <v>111</v>
      </c>
      <c r="BL57" t="s">
        <v>121</v>
      </c>
      <c r="BM57" t="s">
        <v>122</v>
      </c>
      <c r="BN57" t="s">
        <v>123</v>
      </c>
      <c r="BO57">
        <v>64</v>
      </c>
      <c r="BP57">
        <v>332</v>
      </c>
      <c r="BQ57">
        <v>888</v>
      </c>
      <c r="BR57">
        <v>2237</v>
      </c>
      <c r="BS57">
        <v>3</v>
      </c>
      <c r="BT57">
        <v>235</v>
      </c>
      <c r="BU57">
        <v>0</v>
      </c>
      <c r="BV57">
        <v>1</v>
      </c>
      <c r="BW57">
        <v>72</v>
      </c>
      <c r="BX57">
        <v>75</v>
      </c>
      <c r="BY57">
        <v>76</v>
      </c>
      <c r="BZ57">
        <v>95</v>
      </c>
      <c r="CA57">
        <v>4</v>
      </c>
      <c r="CB57">
        <v>0</v>
      </c>
      <c r="CC57">
        <v>0</v>
      </c>
      <c r="CD57">
        <v>0</v>
      </c>
      <c r="CE57" t="s">
        <v>124</v>
      </c>
      <c r="CF57" t="s">
        <v>139</v>
      </c>
      <c r="CG57" t="s">
        <v>185</v>
      </c>
      <c r="CH57" t="s">
        <v>186</v>
      </c>
      <c r="CI57" t="s">
        <v>186</v>
      </c>
      <c r="CJ57" t="s">
        <v>186</v>
      </c>
      <c r="CK57" t="s">
        <v>186</v>
      </c>
      <c r="CL57">
        <v>4606260</v>
      </c>
      <c r="CM57">
        <v>4609260</v>
      </c>
    </row>
    <row r="58" spans="1:91" hidden="1" x14ac:dyDescent="0.2">
      <c r="A58" t="s">
        <v>91</v>
      </c>
      <c r="B58" t="s">
        <v>92</v>
      </c>
      <c r="C58" t="s">
        <v>93</v>
      </c>
      <c r="D58" t="s">
        <v>94</v>
      </c>
      <c r="E58" t="s">
        <v>95</v>
      </c>
      <c r="F58" t="s">
        <v>203</v>
      </c>
      <c r="G58" t="s">
        <v>226</v>
      </c>
      <c r="H58">
        <v>32328260</v>
      </c>
      <c r="I58" t="s">
        <v>98</v>
      </c>
      <c r="J58" t="s">
        <v>99</v>
      </c>
      <c r="K58">
        <v>0</v>
      </c>
      <c r="L58">
        <v>30000</v>
      </c>
      <c r="M58">
        <v>0</v>
      </c>
      <c r="N58">
        <v>-20000</v>
      </c>
      <c r="O58">
        <v>0</v>
      </c>
      <c r="P58">
        <v>10000</v>
      </c>
      <c r="Q58">
        <v>0</v>
      </c>
      <c r="R58">
        <v>0</v>
      </c>
      <c r="S58">
        <v>10000</v>
      </c>
      <c r="T58" t="s">
        <v>205</v>
      </c>
      <c r="U58" t="s">
        <v>227</v>
      </c>
      <c r="V58" t="s">
        <v>228</v>
      </c>
      <c r="W58" t="s">
        <v>229</v>
      </c>
      <c r="X58">
        <v>30005260</v>
      </c>
      <c r="Y58" t="s">
        <v>101</v>
      </c>
      <c r="Z58" t="s">
        <v>102</v>
      </c>
      <c r="AA58" t="s">
        <v>103</v>
      </c>
      <c r="AB58" t="s">
        <v>104</v>
      </c>
      <c r="AC58" t="s">
        <v>104</v>
      </c>
      <c r="AD58">
        <v>341260</v>
      </c>
      <c r="AE58" t="s">
        <v>105</v>
      </c>
      <c r="AF58" t="s">
        <v>106</v>
      </c>
      <c r="AG58" t="s">
        <v>107</v>
      </c>
      <c r="AH58" t="s">
        <v>107</v>
      </c>
      <c r="AI58">
        <v>30084260</v>
      </c>
      <c r="AJ58" t="s">
        <v>147</v>
      </c>
      <c r="AK58" t="s">
        <v>148</v>
      </c>
      <c r="AL58" t="s">
        <v>149</v>
      </c>
      <c r="AM58" t="s">
        <v>150</v>
      </c>
      <c r="AN58">
        <v>30034260</v>
      </c>
      <c r="AO58" t="s">
        <v>109</v>
      </c>
      <c r="AP58" t="s">
        <v>109</v>
      </c>
      <c r="AQ58" t="s">
        <v>109</v>
      </c>
      <c r="AR58">
        <v>4260</v>
      </c>
      <c r="AS58" t="s">
        <v>110</v>
      </c>
      <c r="AT58" t="s">
        <v>110</v>
      </c>
      <c r="AU58" t="s">
        <v>111</v>
      </c>
      <c r="AV58" t="s">
        <v>147</v>
      </c>
      <c r="AW58" t="s">
        <v>151</v>
      </c>
      <c r="AX58" t="s">
        <v>152</v>
      </c>
      <c r="AY58" t="s">
        <v>153</v>
      </c>
      <c r="AZ58">
        <v>4121260</v>
      </c>
      <c r="BA58" t="s">
        <v>116</v>
      </c>
      <c r="BB58" t="s">
        <v>117</v>
      </c>
      <c r="BC58" t="s">
        <v>118</v>
      </c>
      <c r="BD58" t="s">
        <v>118</v>
      </c>
      <c r="BE58" t="s">
        <v>119</v>
      </c>
      <c r="BG58" t="s">
        <v>119</v>
      </c>
      <c r="BH58">
        <v>95260</v>
      </c>
      <c r="BI58" t="s">
        <v>154</v>
      </c>
      <c r="BJ58" t="s">
        <v>111</v>
      </c>
      <c r="BK58" t="s">
        <v>111</v>
      </c>
      <c r="BL58" t="s">
        <v>121</v>
      </c>
      <c r="BM58" t="s">
        <v>122</v>
      </c>
      <c r="BN58" t="s">
        <v>123</v>
      </c>
      <c r="BO58">
        <v>64</v>
      </c>
      <c r="BP58">
        <v>343</v>
      </c>
      <c r="BQ58">
        <v>1092</v>
      </c>
      <c r="BR58">
        <v>2733</v>
      </c>
      <c r="BS58">
        <v>4</v>
      </c>
      <c r="BT58">
        <v>12</v>
      </c>
      <c r="BU58">
        <v>18</v>
      </c>
      <c r="BV58">
        <v>1</v>
      </c>
      <c r="BW58">
        <v>72</v>
      </c>
      <c r="BX58">
        <v>75</v>
      </c>
      <c r="BY58">
        <v>76</v>
      </c>
      <c r="BZ58">
        <v>95</v>
      </c>
      <c r="CA58">
        <v>4</v>
      </c>
      <c r="CB58">
        <v>0</v>
      </c>
      <c r="CC58">
        <v>0</v>
      </c>
      <c r="CD58">
        <v>0</v>
      </c>
      <c r="CE58" t="s">
        <v>124</v>
      </c>
      <c r="CF58" t="s">
        <v>125</v>
      </c>
      <c r="CG58" t="s">
        <v>126</v>
      </c>
      <c r="CH58" t="s">
        <v>126</v>
      </c>
      <c r="CI58" t="s">
        <v>126</v>
      </c>
      <c r="CJ58" t="s">
        <v>126</v>
      </c>
      <c r="CK58" t="s">
        <v>126</v>
      </c>
      <c r="CL58">
        <v>4606260</v>
      </c>
      <c r="CM58">
        <v>4609260</v>
      </c>
    </row>
    <row r="59" spans="1:91" hidden="1" x14ac:dyDescent="0.2">
      <c r="A59" t="s">
        <v>91</v>
      </c>
      <c r="B59" t="s">
        <v>92</v>
      </c>
      <c r="C59" t="s">
        <v>93</v>
      </c>
      <c r="D59" t="s">
        <v>94</v>
      </c>
      <c r="E59" t="s">
        <v>95</v>
      </c>
      <c r="F59" t="s">
        <v>203</v>
      </c>
      <c r="G59" t="s">
        <v>226</v>
      </c>
      <c r="H59">
        <v>32328260</v>
      </c>
      <c r="I59" t="s">
        <v>98</v>
      </c>
      <c r="J59" t="s">
        <v>99</v>
      </c>
      <c r="K59">
        <v>1000</v>
      </c>
      <c r="L59">
        <v>0</v>
      </c>
      <c r="M59">
        <v>0</v>
      </c>
      <c r="N59">
        <v>0</v>
      </c>
      <c r="O59">
        <v>0</v>
      </c>
      <c r="P59">
        <v>1000</v>
      </c>
      <c r="Q59">
        <v>0</v>
      </c>
      <c r="R59">
        <v>1429.69</v>
      </c>
      <c r="S59">
        <v>-429.69</v>
      </c>
      <c r="T59" t="s">
        <v>205</v>
      </c>
      <c r="U59" t="s">
        <v>227</v>
      </c>
      <c r="V59" t="s">
        <v>228</v>
      </c>
      <c r="W59" t="s">
        <v>229</v>
      </c>
      <c r="X59">
        <v>30005260</v>
      </c>
      <c r="Y59" t="s">
        <v>101</v>
      </c>
      <c r="Z59" t="s">
        <v>102</v>
      </c>
      <c r="AA59" t="s">
        <v>103</v>
      </c>
      <c r="AB59" t="s">
        <v>104</v>
      </c>
      <c r="AC59" t="s">
        <v>104</v>
      </c>
      <c r="AD59">
        <v>341260</v>
      </c>
      <c r="AE59" t="s">
        <v>105</v>
      </c>
      <c r="AF59" t="s">
        <v>106</v>
      </c>
      <c r="AG59" t="s">
        <v>107</v>
      </c>
      <c r="AH59" t="s">
        <v>107</v>
      </c>
      <c r="AI59">
        <v>30084260</v>
      </c>
      <c r="AJ59" t="s">
        <v>108</v>
      </c>
      <c r="AK59" t="s">
        <v>108</v>
      </c>
      <c r="AM59" t="s">
        <v>108</v>
      </c>
      <c r="AN59">
        <v>235260</v>
      </c>
      <c r="AO59" t="s">
        <v>109</v>
      </c>
      <c r="AP59" t="s">
        <v>109</v>
      </c>
      <c r="AQ59" t="s">
        <v>109</v>
      </c>
      <c r="AR59">
        <v>4260</v>
      </c>
      <c r="AS59" t="s">
        <v>110</v>
      </c>
      <c r="AT59" t="s">
        <v>110</v>
      </c>
      <c r="AU59" t="s">
        <v>160</v>
      </c>
      <c r="AV59" t="s">
        <v>161</v>
      </c>
      <c r="AW59" t="s">
        <v>162</v>
      </c>
      <c r="AX59" t="s">
        <v>163</v>
      </c>
      <c r="AY59" t="s">
        <v>164</v>
      </c>
      <c r="AZ59">
        <v>4141260</v>
      </c>
      <c r="BA59" t="s">
        <v>116</v>
      </c>
      <c r="BB59" t="s">
        <v>117</v>
      </c>
      <c r="BC59" t="s">
        <v>118</v>
      </c>
      <c r="BD59" t="s">
        <v>118</v>
      </c>
      <c r="BE59" t="s">
        <v>119</v>
      </c>
      <c r="BG59" t="s">
        <v>119</v>
      </c>
      <c r="BH59">
        <v>95260</v>
      </c>
      <c r="BI59" t="s">
        <v>154</v>
      </c>
      <c r="BJ59" t="s">
        <v>160</v>
      </c>
      <c r="BK59" t="s">
        <v>160</v>
      </c>
      <c r="BL59" t="s">
        <v>121</v>
      </c>
      <c r="BM59" t="s">
        <v>122</v>
      </c>
      <c r="BN59" t="s">
        <v>123</v>
      </c>
      <c r="BO59">
        <v>63</v>
      </c>
      <c r="BP59">
        <v>359</v>
      </c>
      <c r="BQ59">
        <v>1111</v>
      </c>
      <c r="BR59">
        <v>2826</v>
      </c>
      <c r="BS59">
        <v>3</v>
      </c>
      <c r="BT59">
        <v>235</v>
      </c>
      <c r="BU59">
        <v>0</v>
      </c>
      <c r="BV59">
        <v>1</v>
      </c>
      <c r="BW59">
        <v>72</v>
      </c>
      <c r="BX59">
        <v>75</v>
      </c>
      <c r="BY59">
        <v>76</v>
      </c>
      <c r="BZ59">
        <v>95</v>
      </c>
      <c r="CA59">
        <v>4</v>
      </c>
      <c r="CB59">
        <v>0</v>
      </c>
      <c r="CC59">
        <v>0</v>
      </c>
      <c r="CD59">
        <v>0</v>
      </c>
      <c r="CE59" t="s">
        <v>124</v>
      </c>
      <c r="CF59" t="s">
        <v>125</v>
      </c>
      <c r="CG59" t="s">
        <v>166</v>
      </c>
      <c r="CH59" t="s">
        <v>167</v>
      </c>
      <c r="CI59" t="s">
        <v>168</v>
      </c>
      <c r="CJ59" t="s">
        <v>168</v>
      </c>
      <c r="CK59" t="s">
        <v>168</v>
      </c>
      <c r="CL59">
        <v>4606260</v>
      </c>
      <c r="CM59">
        <v>4609260</v>
      </c>
    </row>
    <row r="60" spans="1:91" hidden="1" x14ac:dyDescent="0.2">
      <c r="A60" t="s">
        <v>91</v>
      </c>
      <c r="B60" t="s">
        <v>92</v>
      </c>
      <c r="C60" t="s">
        <v>93</v>
      </c>
      <c r="D60" t="s">
        <v>94</v>
      </c>
      <c r="E60" t="s">
        <v>95</v>
      </c>
      <c r="F60" t="s">
        <v>203</v>
      </c>
      <c r="G60" t="s">
        <v>226</v>
      </c>
      <c r="H60">
        <v>32328260</v>
      </c>
      <c r="I60" t="s">
        <v>98</v>
      </c>
      <c r="J60" t="s">
        <v>99</v>
      </c>
      <c r="K60">
        <v>5000</v>
      </c>
      <c r="L60">
        <v>-1000</v>
      </c>
      <c r="M60">
        <v>0</v>
      </c>
      <c r="N60">
        <v>0</v>
      </c>
      <c r="O60">
        <v>0</v>
      </c>
      <c r="P60">
        <v>4000</v>
      </c>
      <c r="Q60">
        <v>0</v>
      </c>
      <c r="R60">
        <v>0</v>
      </c>
      <c r="S60">
        <v>4000</v>
      </c>
      <c r="T60" t="s">
        <v>205</v>
      </c>
      <c r="U60" t="s">
        <v>227</v>
      </c>
      <c r="V60" t="s">
        <v>228</v>
      </c>
      <c r="W60" t="s">
        <v>229</v>
      </c>
      <c r="X60">
        <v>30005260</v>
      </c>
      <c r="Y60" t="s">
        <v>101</v>
      </c>
      <c r="Z60" t="s">
        <v>102</v>
      </c>
      <c r="AA60" t="s">
        <v>103</v>
      </c>
      <c r="AB60" t="s">
        <v>104</v>
      </c>
      <c r="AC60" t="s">
        <v>104</v>
      </c>
      <c r="AD60">
        <v>341260</v>
      </c>
      <c r="AE60" t="s">
        <v>105</v>
      </c>
      <c r="AF60" t="s">
        <v>106</v>
      </c>
      <c r="AG60" t="s">
        <v>107</v>
      </c>
      <c r="AH60" t="s">
        <v>107</v>
      </c>
      <c r="AI60">
        <v>30084260</v>
      </c>
      <c r="AJ60" t="s">
        <v>108</v>
      </c>
      <c r="AK60" t="s">
        <v>108</v>
      </c>
      <c r="AM60" t="s">
        <v>108</v>
      </c>
      <c r="AN60">
        <v>235260</v>
      </c>
      <c r="AO60" t="s">
        <v>109</v>
      </c>
      <c r="AP60" t="s">
        <v>109</v>
      </c>
      <c r="AQ60" t="s">
        <v>109</v>
      </c>
      <c r="AR60">
        <v>4260</v>
      </c>
      <c r="AS60" t="s">
        <v>110</v>
      </c>
      <c r="AT60" t="s">
        <v>110</v>
      </c>
      <c r="AU60" t="s">
        <v>111</v>
      </c>
      <c r="AV60" t="s">
        <v>112</v>
      </c>
      <c r="AW60" t="s">
        <v>113</v>
      </c>
      <c r="AX60" t="s">
        <v>169</v>
      </c>
      <c r="AY60" t="s">
        <v>169</v>
      </c>
      <c r="AZ60">
        <v>3375260</v>
      </c>
      <c r="BA60" t="s">
        <v>116</v>
      </c>
      <c r="BB60" t="s">
        <v>117</v>
      </c>
      <c r="BC60" t="s">
        <v>118</v>
      </c>
      <c r="BD60" t="s">
        <v>118</v>
      </c>
      <c r="BE60" t="s">
        <v>119</v>
      </c>
      <c r="BG60" t="s">
        <v>119</v>
      </c>
      <c r="BH60">
        <v>95260</v>
      </c>
      <c r="BI60" t="s">
        <v>154</v>
      </c>
      <c r="BJ60" t="s">
        <v>111</v>
      </c>
      <c r="BK60" t="s">
        <v>111</v>
      </c>
      <c r="BL60" t="s">
        <v>121</v>
      </c>
      <c r="BM60" t="s">
        <v>122</v>
      </c>
      <c r="BN60" t="s">
        <v>123</v>
      </c>
      <c r="BO60">
        <v>64</v>
      </c>
      <c r="BP60">
        <v>337</v>
      </c>
      <c r="BQ60">
        <v>849</v>
      </c>
      <c r="BR60">
        <v>2171</v>
      </c>
      <c r="BS60">
        <v>3</v>
      </c>
      <c r="BT60">
        <v>235</v>
      </c>
      <c r="BU60">
        <v>0</v>
      </c>
      <c r="BV60">
        <v>1</v>
      </c>
      <c r="BW60">
        <v>72</v>
      </c>
      <c r="BX60">
        <v>75</v>
      </c>
      <c r="BY60">
        <v>76</v>
      </c>
      <c r="BZ60">
        <v>95</v>
      </c>
      <c r="CA60">
        <v>4</v>
      </c>
      <c r="CB60">
        <v>0</v>
      </c>
      <c r="CC60">
        <v>0</v>
      </c>
      <c r="CD60">
        <v>0</v>
      </c>
      <c r="CE60" t="s">
        <v>124</v>
      </c>
      <c r="CF60" t="s">
        <v>125</v>
      </c>
      <c r="CG60" t="s">
        <v>126</v>
      </c>
      <c r="CH60" t="s">
        <v>126</v>
      </c>
      <c r="CI60" t="s">
        <v>126</v>
      </c>
      <c r="CJ60" t="s">
        <v>126</v>
      </c>
      <c r="CK60" t="s">
        <v>126</v>
      </c>
      <c r="CL60">
        <v>4606260</v>
      </c>
      <c r="CM60">
        <v>4609260</v>
      </c>
    </row>
    <row r="61" spans="1:91" hidden="1" x14ac:dyDescent="0.2">
      <c r="A61" t="s">
        <v>91</v>
      </c>
      <c r="B61" t="s">
        <v>92</v>
      </c>
      <c r="C61" t="s">
        <v>93</v>
      </c>
      <c r="D61" t="s">
        <v>94</v>
      </c>
      <c r="E61" t="s">
        <v>95</v>
      </c>
      <c r="F61" t="s">
        <v>203</v>
      </c>
      <c r="G61" t="s">
        <v>226</v>
      </c>
      <c r="H61">
        <v>32328260</v>
      </c>
      <c r="I61" t="s">
        <v>98</v>
      </c>
      <c r="J61" t="s">
        <v>99</v>
      </c>
      <c r="K61">
        <v>5000</v>
      </c>
      <c r="L61">
        <v>0</v>
      </c>
      <c r="M61">
        <v>0</v>
      </c>
      <c r="N61">
        <v>0</v>
      </c>
      <c r="O61">
        <v>0</v>
      </c>
      <c r="P61">
        <v>5000</v>
      </c>
      <c r="Q61">
        <v>0</v>
      </c>
      <c r="R61">
        <v>360.48</v>
      </c>
      <c r="S61">
        <v>4639.5200000000004</v>
      </c>
      <c r="T61" t="s">
        <v>205</v>
      </c>
      <c r="U61" t="s">
        <v>227</v>
      </c>
      <c r="V61" t="s">
        <v>228</v>
      </c>
      <c r="W61" t="s">
        <v>229</v>
      </c>
      <c r="X61">
        <v>30005260</v>
      </c>
      <c r="Y61" t="s">
        <v>101</v>
      </c>
      <c r="Z61" t="s">
        <v>102</v>
      </c>
      <c r="AA61" t="s">
        <v>103</v>
      </c>
      <c r="AB61" t="s">
        <v>104</v>
      </c>
      <c r="AC61" t="s">
        <v>104</v>
      </c>
      <c r="AD61">
        <v>341260</v>
      </c>
      <c r="AE61" t="s">
        <v>105</v>
      </c>
      <c r="AF61" t="s">
        <v>106</v>
      </c>
      <c r="AG61" t="s">
        <v>107</v>
      </c>
      <c r="AH61" t="s">
        <v>107</v>
      </c>
      <c r="AI61">
        <v>30084260</v>
      </c>
      <c r="AJ61" t="s">
        <v>108</v>
      </c>
      <c r="AK61" t="s">
        <v>108</v>
      </c>
      <c r="AM61" t="s">
        <v>108</v>
      </c>
      <c r="AN61">
        <v>235260</v>
      </c>
      <c r="AO61" t="s">
        <v>109</v>
      </c>
      <c r="AP61" t="s">
        <v>109</v>
      </c>
      <c r="AQ61" t="s">
        <v>109</v>
      </c>
      <c r="AR61">
        <v>4260</v>
      </c>
      <c r="AS61" t="s">
        <v>110</v>
      </c>
      <c r="AT61" t="s">
        <v>110</v>
      </c>
      <c r="AU61" t="s">
        <v>111</v>
      </c>
      <c r="AV61" t="s">
        <v>112</v>
      </c>
      <c r="AW61" t="s">
        <v>113</v>
      </c>
      <c r="AX61" t="s">
        <v>170</v>
      </c>
      <c r="AY61" t="s">
        <v>171</v>
      </c>
      <c r="AZ61">
        <v>4003260</v>
      </c>
      <c r="BA61" t="s">
        <v>116</v>
      </c>
      <c r="BB61" t="s">
        <v>117</v>
      </c>
      <c r="BC61" t="s">
        <v>118</v>
      </c>
      <c r="BD61" t="s">
        <v>118</v>
      </c>
      <c r="BE61" t="s">
        <v>119</v>
      </c>
      <c r="BG61" t="s">
        <v>119</v>
      </c>
      <c r="BH61">
        <v>95260</v>
      </c>
      <c r="BI61" t="s">
        <v>154</v>
      </c>
      <c r="BJ61" t="s">
        <v>111</v>
      </c>
      <c r="BK61" t="s">
        <v>111</v>
      </c>
      <c r="BL61" t="s">
        <v>121</v>
      </c>
      <c r="BM61" t="s">
        <v>122</v>
      </c>
      <c r="BN61" t="s">
        <v>123</v>
      </c>
      <c r="BO61">
        <v>64</v>
      </c>
      <c r="BP61">
        <v>337</v>
      </c>
      <c r="BQ61">
        <v>849</v>
      </c>
      <c r="BR61">
        <v>2170</v>
      </c>
      <c r="BS61">
        <v>3</v>
      </c>
      <c r="BT61">
        <v>235</v>
      </c>
      <c r="BU61">
        <v>0</v>
      </c>
      <c r="BV61">
        <v>1</v>
      </c>
      <c r="BW61">
        <v>72</v>
      </c>
      <c r="BX61">
        <v>75</v>
      </c>
      <c r="BY61">
        <v>76</v>
      </c>
      <c r="BZ61">
        <v>95</v>
      </c>
      <c r="CA61">
        <v>4</v>
      </c>
      <c r="CB61">
        <v>0</v>
      </c>
      <c r="CC61">
        <v>0</v>
      </c>
      <c r="CD61">
        <v>0</v>
      </c>
      <c r="CE61" t="s">
        <v>124</v>
      </c>
      <c r="CF61" t="s">
        <v>125</v>
      </c>
      <c r="CG61" t="s">
        <v>126</v>
      </c>
      <c r="CH61" t="s">
        <v>126</v>
      </c>
      <c r="CI61" t="s">
        <v>126</v>
      </c>
      <c r="CJ61" t="s">
        <v>126</v>
      </c>
      <c r="CK61" t="s">
        <v>126</v>
      </c>
      <c r="CL61">
        <v>4606260</v>
      </c>
      <c r="CM61">
        <v>4609260</v>
      </c>
    </row>
    <row r="62" spans="1:91" hidden="1" x14ac:dyDescent="0.2">
      <c r="A62" t="s">
        <v>91</v>
      </c>
      <c r="B62" t="s">
        <v>92</v>
      </c>
      <c r="C62" t="s">
        <v>93</v>
      </c>
      <c r="D62" t="s">
        <v>94</v>
      </c>
      <c r="E62" t="s">
        <v>95</v>
      </c>
      <c r="F62" t="s">
        <v>203</v>
      </c>
      <c r="G62" t="s">
        <v>226</v>
      </c>
      <c r="H62">
        <v>32328260</v>
      </c>
      <c r="I62" t="s">
        <v>98</v>
      </c>
      <c r="J62" t="s">
        <v>99</v>
      </c>
      <c r="K62">
        <v>10000</v>
      </c>
      <c r="L62">
        <v>0</v>
      </c>
      <c r="M62">
        <v>0</v>
      </c>
      <c r="N62">
        <v>0</v>
      </c>
      <c r="O62">
        <v>0</v>
      </c>
      <c r="P62">
        <v>10000</v>
      </c>
      <c r="Q62">
        <v>0</v>
      </c>
      <c r="R62">
        <v>7744.7</v>
      </c>
      <c r="S62">
        <v>2255.3000000000002</v>
      </c>
      <c r="T62" t="s">
        <v>205</v>
      </c>
      <c r="U62" t="s">
        <v>227</v>
      </c>
      <c r="V62" t="s">
        <v>228</v>
      </c>
      <c r="W62" t="s">
        <v>229</v>
      </c>
      <c r="X62">
        <v>30005260</v>
      </c>
      <c r="Y62" t="s">
        <v>101</v>
      </c>
      <c r="Z62" t="s">
        <v>102</v>
      </c>
      <c r="AA62" t="s">
        <v>103</v>
      </c>
      <c r="AB62" t="s">
        <v>104</v>
      </c>
      <c r="AC62" t="s">
        <v>104</v>
      </c>
      <c r="AD62">
        <v>341260</v>
      </c>
      <c r="AE62" t="s">
        <v>105</v>
      </c>
      <c r="AF62" t="s">
        <v>106</v>
      </c>
      <c r="AG62" t="s">
        <v>107</v>
      </c>
      <c r="AH62" t="s">
        <v>107</v>
      </c>
      <c r="AI62">
        <v>30084260</v>
      </c>
      <c r="AJ62" t="s">
        <v>108</v>
      </c>
      <c r="AK62" t="s">
        <v>108</v>
      </c>
      <c r="AM62" t="s">
        <v>108</v>
      </c>
      <c r="AN62">
        <v>235260</v>
      </c>
      <c r="AO62" t="s">
        <v>109</v>
      </c>
      <c r="AP62" t="s">
        <v>109</v>
      </c>
      <c r="AQ62" t="s">
        <v>109</v>
      </c>
      <c r="AR62">
        <v>4260</v>
      </c>
      <c r="AS62" t="s">
        <v>110</v>
      </c>
      <c r="AT62" t="s">
        <v>110</v>
      </c>
      <c r="AU62" t="s">
        <v>111</v>
      </c>
      <c r="AV62" t="s">
        <v>112</v>
      </c>
      <c r="AW62" t="s">
        <v>113</v>
      </c>
      <c r="AX62" t="s">
        <v>182</v>
      </c>
      <c r="AY62" t="s">
        <v>182</v>
      </c>
      <c r="AZ62">
        <v>3377260</v>
      </c>
      <c r="BA62" t="s">
        <v>116</v>
      </c>
      <c r="BB62" t="s">
        <v>117</v>
      </c>
      <c r="BC62" t="s">
        <v>118</v>
      </c>
      <c r="BD62" t="s">
        <v>118</v>
      </c>
      <c r="BE62" t="s">
        <v>119</v>
      </c>
      <c r="BG62" t="s">
        <v>119</v>
      </c>
      <c r="BH62">
        <v>95260</v>
      </c>
      <c r="BI62" t="s">
        <v>154</v>
      </c>
      <c r="BJ62" t="s">
        <v>111</v>
      </c>
      <c r="BK62" t="s">
        <v>111</v>
      </c>
      <c r="BL62" t="s">
        <v>121</v>
      </c>
      <c r="BM62" t="s">
        <v>122</v>
      </c>
      <c r="BN62" t="s">
        <v>123</v>
      </c>
      <c r="BO62">
        <v>64</v>
      </c>
      <c r="BP62">
        <v>337</v>
      </c>
      <c r="BQ62">
        <v>849</v>
      </c>
      <c r="BR62">
        <v>2169</v>
      </c>
      <c r="BS62">
        <v>3</v>
      </c>
      <c r="BT62">
        <v>235</v>
      </c>
      <c r="BU62">
        <v>0</v>
      </c>
      <c r="BV62">
        <v>1</v>
      </c>
      <c r="BW62">
        <v>72</v>
      </c>
      <c r="BX62">
        <v>75</v>
      </c>
      <c r="BY62">
        <v>76</v>
      </c>
      <c r="BZ62">
        <v>95</v>
      </c>
      <c r="CA62">
        <v>4</v>
      </c>
      <c r="CB62">
        <v>0</v>
      </c>
      <c r="CC62">
        <v>0</v>
      </c>
      <c r="CD62">
        <v>0</v>
      </c>
      <c r="CE62" t="s">
        <v>124</v>
      </c>
      <c r="CF62" t="s">
        <v>125</v>
      </c>
      <c r="CG62" t="s">
        <v>126</v>
      </c>
      <c r="CH62" t="s">
        <v>126</v>
      </c>
      <c r="CI62" t="s">
        <v>126</v>
      </c>
      <c r="CJ62" t="s">
        <v>126</v>
      </c>
      <c r="CK62" t="s">
        <v>126</v>
      </c>
      <c r="CL62">
        <v>4606260</v>
      </c>
      <c r="CM62">
        <v>4609260</v>
      </c>
    </row>
    <row r="63" spans="1:91" hidden="1" x14ac:dyDescent="0.2">
      <c r="A63" t="s">
        <v>91</v>
      </c>
      <c r="B63" t="s">
        <v>92</v>
      </c>
      <c r="C63" t="s">
        <v>93</v>
      </c>
      <c r="D63" t="s">
        <v>94</v>
      </c>
      <c r="E63" t="s">
        <v>95</v>
      </c>
      <c r="F63" t="s">
        <v>203</v>
      </c>
      <c r="G63" t="s">
        <v>226</v>
      </c>
      <c r="H63">
        <v>32328260</v>
      </c>
      <c r="I63" t="s">
        <v>98</v>
      </c>
      <c r="J63" t="s">
        <v>99</v>
      </c>
      <c r="K63">
        <v>20000</v>
      </c>
      <c r="L63">
        <v>-10000</v>
      </c>
      <c r="M63">
        <v>0</v>
      </c>
      <c r="N63">
        <v>0</v>
      </c>
      <c r="O63">
        <v>0</v>
      </c>
      <c r="P63">
        <v>10000</v>
      </c>
      <c r="Q63">
        <v>0</v>
      </c>
      <c r="R63">
        <v>3060.41</v>
      </c>
      <c r="S63">
        <v>6939.59</v>
      </c>
      <c r="T63" t="s">
        <v>205</v>
      </c>
      <c r="U63" t="s">
        <v>227</v>
      </c>
      <c r="V63" t="s">
        <v>228</v>
      </c>
      <c r="W63" t="s">
        <v>229</v>
      </c>
      <c r="X63">
        <v>30005260</v>
      </c>
      <c r="Y63" t="s">
        <v>101</v>
      </c>
      <c r="Z63" t="s">
        <v>102</v>
      </c>
      <c r="AA63" t="s">
        <v>103</v>
      </c>
      <c r="AB63" t="s">
        <v>104</v>
      </c>
      <c r="AC63" t="s">
        <v>104</v>
      </c>
      <c r="AD63">
        <v>341260</v>
      </c>
      <c r="AE63" t="s">
        <v>105</v>
      </c>
      <c r="AF63" t="s">
        <v>106</v>
      </c>
      <c r="AG63" t="s">
        <v>107</v>
      </c>
      <c r="AH63" t="s">
        <v>107</v>
      </c>
      <c r="AI63">
        <v>30084260</v>
      </c>
      <c r="AJ63" t="s">
        <v>108</v>
      </c>
      <c r="AK63" t="s">
        <v>108</v>
      </c>
      <c r="AM63" t="s">
        <v>108</v>
      </c>
      <c r="AN63">
        <v>235260</v>
      </c>
      <c r="AO63" t="s">
        <v>109</v>
      </c>
      <c r="AP63" t="s">
        <v>109</v>
      </c>
      <c r="AQ63" t="s">
        <v>109</v>
      </c>
      <c r="AR63">
        <v>4260</v>
      </c>
      <c r="AS63" t="s">
        <v>110</v>
      </c>
      <c r="AT63" t="s">
        <v>110</v>
      </c>
      <c r="AU63" t="s">
        <v>111</v>
      </c>
      <c r="AV63" t="s">
        <v>176</v>
      </c>
      <c r="AW63" t="s">
        <v>177</v>
      </c>
      <c r="AX63" t="s">
        <v>177</v>
      </c>
      <c r="AY63" t="s">
        <v>177</v>
      </c>
      <c r="AZ63">
        <v>2245260</v>
      </c>
      <c r="BA63" t="s">
        <v>116</v>
      </c>
      <c r="BB63" t="s">
        <v>117</v>
      </c>
      <c r="BC63" t="s">
        <v>118</v>
      </c>
      <c r="BD63" t="s">
        <v>118</v>
      </c>
      <c r="BE63" t="s">
        <v>119</v>
      </c>
      <c r="BG63" t="s">
        <v>119</v>
      </c>
      <c r="BH63">
        <v>95260</v>
      </c>
      <c r="BI63" t="s">
        <v>154</v>
      </c>
      <c r="BJ63" t="s">
        <v>111</v>
      </c>
      <c r="BK63" t="s">
        <v>111</v>
      </c>
      <c r="BL63" t="s">
        <v>121</v>
      </c>
      <c r="BM63" t="s">
        <v>122</v>
      </c>
      <c r="BN63" t="s">
        <v>123</v>
      </c>
      <c r="BO63">
        <v>64</v>
      </c>
      <c r="BP63">
        <v>332</v>
      </c>
      <c r="BQ63">
        <v>884</v>
      </c>
      <c r="BR63">
        <v>2245</v>
      </c>
      <c r="BS63">
        <v>3</v>
      </c>
      <c r="BT63">
        <v>235</v>
      </c>
      <c r="BU63">
        <v>0</v>
      </c>
      <c r="BV63">
        <v>1</v>
      </c>
      <c r="BW63">
        <v>72</v>
      </c>
      <c r="BX63">
        <v>75</v>
      </c>
      <c r="BY63">
        <v>76</v>
      </c>
      <c r="BZ63">
        <v>95</v>
      </c>
      <c r="CA63">
        <v>4</v>
      </c>
      <c r="CB63">
        <v>0</v>
      </c>
      <c r="CC63">
        <v>0</v>
      </c>
      <c r="CD63">
        <v>0</v>
      </c>
      <c r="CE63" t="s">
        <v>124</v>
      </c>
      <c r="CF63" t="s">
        <v>139</v>
      </c>
      <c r="CG63" t="s">
        <v>185</v>
      </c>
      <c r="CH63" t="s">
        <v>186</v>
      </c>
      <c r="CI63" t="s">
        <v>186</v>
      </c>
      <c r="CJ63" t="s">
        <v>186</v>
      </c>
      <c r="CK63" t="s">
        <v>186</v>
      </c>
      <c r="CL63">
        <v>4606260</v>
      </c>
      <c r="CM63">
        <v>4609260</v>
      </c>
    </row>
    <row r="64" spans="1:91" hidden="1" x14ac:dyDescent="0.2">
      <c r="A64" t="s">
        <v>91</v>
      </c>
      <c r="B64" t="s">
        <v>92</v>
      </c>
      <c r="C64" t="s">
        <v>93</v>
      </c>
      <c r="D64" t="s">
        <v>94</v>
      </c>
      <c r="E64" t="s">
        <v>95</v>
      </c>
      <c r="F64" t="s">
        <v>203</v>
      </c>
      <c r="G64" t="s">
        <v>226</v>
      </c>
      <c r="H64">
        <v>32328260</v>
      </c>
      <c r="I64" t="s">
        <v>98</v>
      </c>
      <c r="J64" t="s">
        <v>99</v>
      </c>
      <c r="K64">
        <v>30000</v>
      </c>
      <c r="L64">
        <v>-30000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 t="s">
        <v>205</v>
      </c>
      <c r="U64" t="s">
        <v>227</v>
      </c>
      <c r="V64" t="s">
        <v>228</v>
      </c>
      <c r="W64" t="s">
        <v>229</v>
      </c>
      <c r="X64">
        <v>30005260</v>
      </c>
      <c r="Y64" t="s">
        <v>101</v>
      </c>
      <c r="Z64" t="s">
        <v>102</v>
      </c>
      <c r="AA64" t="s">
        <v>103</v>
      </c>
      <c r="AB64" t="s">
        <v>104</v>
      </c>
      <c r="AC64" t="s">
        <v>104</v>
      </c>
      <c r="AD64">
        <v>341260</v>
      </c>
      <c r="AE64" t="s">
        <v>105</v>
      </c>
      <c r="AF64" t="s">
        <v>106</v>
      </c>
      <c r="AG64" t="s">
        <v>107</v>
      </c>
      <c r="AH64" t="s">
        <v>107</v>
      </c>
      <c r="AI64">
        <v>30084260</v>
      </c>
      <c r="AJ64" t="s">
        <v>108</v>
      </c>
      <c r="AK64" t="s">
        <v>108</v>
      </c>
      <c r="AM64" t="s">
        <v>108</v>
      </c>
      <c r="AN64">
        <v>235260</v>
      </c>
      <c r="AO64" t="s">
        <v>109</v>
      </c>
      <c r="AP64" t="s">
        <v>109</v>
      </c>
      <c r="AQ64" t="s">
        <v>109</v>
      </c>
      <c r="AR64">
        <v>4260</v>
      </c>
      <c r="AS64" t="s">
        <v>110</v>
      </c>
      <c r="AT64" t="s">
        <v>110</v>
      </c>
      <c r="AU64" t="s">
        <v>111</v>
      </c>
      <c r="AV64" t="s">
        <v>112</v>
      </c>
      <c r="AW64" t="s">
        <v>113</v>
      </c>
      <c r="AX64" t="s">
        <v>188</v>
      </c>
      <c r="AY64" t="s">
        <v>189</v>
      </c>
      <c r="AZ64">
        <v>3999260</v>
      </c>
      <c r="BA64" t="s">
        <v>116</v>
      </c>
      <c r="BB64" t="s">
        <v>117</v>
      </c>
      <c r="BC64" t="s">
        <v>118</v>
      </c>
      <c r="BD64" t="s">
        <v>118</v>
      </c>
      <c r="BE64" t="s">
        <v>119</v>
      </c>
      <c r="BG64" t="s">
        <v>119</v>
      </c>
      <c r="BH64">
        <v>95260</v>
      </c>
      <c r="BI64" t="s">
        <v>120</v>
      </c>
      <c r="BJ64" t="s">
        <v>120</v>
      </c>
      <c r="BK64" t="s">
        <v>120</v>
      </c>
      <c r="BL64" t="s">
        <v>121</v>
      </c>
      <c r="BM64" t="s">
        <v>122</v>
      </c>
      <c r="BN64" t="s">
        <v>123</v>
      </c>
      <c r="BO64">
        <v>64</v>
      </c>
      <c r="BP64">
        <v>337</v>
      </c>
      <c r="BQ64">
        <v>849</v>
      </c>
      <c r="BR64">
        <v>2173</v>
      </c>
      <c r="BS64">
        <v>3</v>
      </c>
      <c r="BT64">
        <v>235</v>
      </c>
      <c r="BU64">
        <v>0</v>
      </c>
      <c r="BV64">
        <v>1</v>
      </c>
      <c r="BW64">
        <v>72</v>
      </c>
      <c r="BX64">
        <v>75</v>
      </c>
      <c r="BY64">
        <v>76</v>
      </c>
      <c r="BZ64">
        <v>95</v>
      </c>
      <c r="CA64">
        <v>4</v>
      </c>
      <c r="CB64">
        <v>0</v>
      </c>
      <c r="CC64">
        <v>0</v>
      </c>
      <c r="CD64">
        <v>0</v>
      </c>
      <c r="CE64" t="s">
        <v>124</v>
      </c>
      <c r="CF64" t="s">
        <v>125</v>
      </c>
      <c r="CG64" t="s">
        <v>126</v>
      </c>
      <c r="CH64" t="s">
        <v>126</v>
      </c>
      <c r="CI64" t="s">
        <v>126</v>
      </c>
      <c r="CJ64" t="s">
        <v>126</v>
      </c>
      <c r="CK64" t="s">
        <v>126</v>
      </c>
      <c r="CL64">
        <v>4606260</v>
      </c>
      <c r="CM64">
        <v>4609260</v>
      </c>
    </row>
    <row r="65" spans="1:91" hidden="1" x14ac:dyDescent="0.2">
      <c r="A65" t="s">
        <v>91</v>
      </c>
      <c r="B65" t="s">
        <v>92</v>
      </c>
      <c r="C65" t="s">
        <v>93</v>
      </c>
      <c r="D65" t="s">
        <v>94</v>
      </c>
      <c r="E65" t="s">
        <v>95</v>
      </c>
      <c r="F65" t="s">
        <v>203</v>
      </c>
      <c r="G65" t="s">
        <v>226</v>
      </c>
      <c r="H65">
        <v>32328260</v>
      </c>
      <c r="I65" t="s">
        <v>98</v>
      </c>
      <c r="J65" t="s">
        <v>99</v>
      </c>
      <c r="K65">
        <v>50000</v>
      </c>
      <c r="L65">
        <v>0</v>
      </c>
      <c r="M65">
        <v>0</v>
      </c>
      <c r="N65">
        <v>0</v>
      </c>
      <c r="O65">
        <v>0</v>
      </c>
      <c r="P65">
        <v>50000</v>
      </c>
      <c r="Q65">
        <v>0</v>
      </c>
      <c r="R65">
        <v>53293.35</v>
      </c>
      <c r="S65">
        <v>-3293.35</v>
      </c>
      <c r="T65" t="s">
        <v>205</v>
      </c>
      <c r="U65" t="s">
        <v>227</v>
      </c>
      <c r="V65" t="s">
        <v>228</v>
      </c>
      <c r="W65" t="s">
        <v>229</v>
      </c>
      <c r="X65">
        <v>30005260</v>
      </c>
      <c r="Y65" t="s">
        <v>101</v>
      </c>
      <c r="Z65" t="s">
        <v>102</v>
      </c>
      <c r="AA65" t="s">
        <v>103</v>
      </c>
      <c r="AB65" t="s">
        <v>104</v>
      </c>
      <c r="AC65" t="s">
        <v>104</v>
      </c>
      <c r="AD65">
        <v>341260</v>
      </c>
      <c r="AE65" t="s">
        <v>105</v>
      </c>
      <c r="AF65" t="s">
        <v>106</v>
      </c>
      <c r="AG65" t="s">
        <v>107</v>
      </c>
      <c r="AH65" t="s">
        <v>107</v>
      </c>
      <c r="AI65">
        <v>30084260</v>
      </c>
      <c r="AJ65" t="s">
        <v>108</v>
      </c>
      <c r="AK65" t="s">
        <v>108</v>
      </c>
      <c r="AM65" t="s">
        <v>108</v>
      </c>
      <c r="AN65">
        <v>235260</v>
      </c>
      <c r="AO65" t="s">
        <v>109</v>
      </c>
      <c r="AP65" t="s">
        <v>109</v>
      </c>
      <c r="AQ65" t="s">
        <v>109</v>
      </c>
      <c r="AR65">
        <v>4260</v>
      </c>
      <c r="AS65" t="s">
        <v>110</v>
      </c>
      <c r="AT65" t="s">
        <v>110</v>
      </c>
      <c r="AU65" t="s">
        <v>160</v>
      </c>
      <c r="AV65" t="s">
        <v>172</v>
      </c>
      <c r="AW65" t="s">
        <v>173</v>
      </c>
      <c r="AX65" t="s">
        <v>174</v>
      </c>
      <c r="AY65" t="s">
        <v>193</v>
      </c>
      <c r="AZ65">
        <v>4158260</v>
      </c>
      <c r="BA65" t="s">
        <v>116</v>
      </c>
      <c r="BB65" t="s">
        <v>117</v>
      </c>
      <c r="BC65" t="s">
        <v>118</v>
      </c>
      <c r="BD65" t="s">
        <v>118</v>
      </c>
      <c r="BE65" t="s">
        <v>119</v>
      </c>
      <c r="BG65" t="s">
        <v>119</v>
      </c>
      <c r="BH65">
        <v>95260</v>
      </c>
      <c r="BI65" t="s">
        <v>154</v>
      </c>
      <c r="BJ65" t="s">
        <v>160</v>
      </c>
      <c r="BK65" t="s">
        <v>160</v>
      </c>
      <c r="BL65" t="s">
        <v>121</v>
      </c>
      <c r="BM65" t="s">
        <v>122</v>
      </c>
      <c r="BN65" t="s">
        <v>123</v>
      </c>
      <c r="BO65">
        <v>63</v>
      </c>
      <c r="BP65">
        <v>358</v>
      </c>
      <c r="BQ65">
        <v>1113</v>
      </c>
      <c r="BR65">
        <v>2829</v>
      </c>
      <c r="BS65">
        <v>3</v>
      </c>
      <c r="BT65">
        <v>235</v>
      </c>
      <c r="BU65">
        <v>0</v>
      </c>
      <c r="BV65">
        <v>1</v>
      </c>
      <c r="BW65">
        <v>72</v>
      </c>
      <c r="BX65">
        <v>75</v>
      </c>
      <c r="BY65">
        <v>76</v>
      </c>
      <c r="BZ65">
        <v>95</v>
      </c>
      <c r="CA65">
        <v>4</v>
      </c>
      <c r="CB65">
        <v>0</v>
      </c>
      <c r="CC65">
        <v>0</v>
      </c>
      <c r="CD65">
        <v>0</v>
      </c>
      <c r="CE65" t="s">
        <v>124</v>
      </c>
      <c r="CF65" t="s">
        <v>125</v>
      </c>
      <c r="CG65" t="s">
        <v>166</v>
      </c>
      <c r="CH65" t="s">
        <v>183</v>
      </c>
      <c r="CI65" t="s">
        <v>184</v>
      </c>
      <c r="CJ65" t="s">
        <v>184</v>
      </c>
      <c r="CK65" t="s">
        <v>184</v>
      </c>
      <c r="CL65">
        <v>4606260</v>
      </c>
      <c r="CM65">
        <v>4609260</v>
      </c>
    </row>
    <row r="66" spans="1:91" hidden="1" x14ac:dyDescent="0.2">
      <c r="A66" t="s">
        <v>91</v>
      </c>
      <c r="B66" t="s">
        <v>92</v>
      </c>
      <c r="C66" t="s">
        <v>93</v>
      </c>
      <c r="D66" t="s">
        <v>94</v>
      </c>
      <c r="E66" t="s">
        <v>95</v>
      </c>
      <c r="F66" t="s">
        <v>203</v>
      </c>
      <c r="G66" t="s">
        <v>226</v>
      </c>
      <c r="H66">
        <v>32328260</v>
      </c>
      <c r="I66" t="s">
        <v>98</v>
      </c>
      <c r="J66" t="s">
        <v>99</v>
      </c>
      <c r="K66">
        <v>100000</v>
      </c>
      <c r="L66">
        <v>0</v>
      </c>
      <c r="M66">
        <v>0</v>
      </c>
      <c r="N66">
        <v>0</v>
      </c>
      <c r="O66">
        <v>0</v>
      </c>
      <c r="P66">
        <v>100000</v>
      </c>
      <c r="Q66">
        <v>0</v>
      </c>
      <c r="R66">
        <v>99196.2</v>
      </c>
      <c r="S66">
        <v>803.8</v>
      </c>
      <c r="T66" t="s">
        <v>205</v>
      </c>
      <c r="U66" t="s">
        <v>227</v>
      </c>
      <c r="V66" t="s">
        <v>228</v>
      </c>
      <c r="W66" t="s">
        <v>229</v>
      </c>
      <c r="X66">
        <v>30005260</v>
      </c>
      <c r="Y66" t="s">
        <v>101</v>
      </c>
      <c r="Z66" t="s">
        <v>102</v>
      </c>
      <c r="AA66" t="s">
        <v>103</v>
      </c>
      <c r="AB66" t="s">
        <v>104</v>
      </c>
      <c r="AC66" t="s">
        <v>104</v>
      </c>
      <c r="AD66">
        <v>341260</v>
      </c>
      <c r="AE66" t="s">
        <v>105</v>
      </c>
      <c r="AF66" t="s">
        <v>106</v>
      </c>
      <c r="AG66" t="s">
        <v>107</v>
      </c>
      <c r="AH66" t="s">
        <v>107</v>
      </c>
      <c r="AI66">
        <v>30084260</v>
      </c>
      <c r="AJ66" t="s">
        <v>108</v>
      </c>
      <c r="AK66" t="s">
        <v>108</v>
      </c>
      <c r="AM66" t="s">
        <v>108</v>
      </c>
      <c r="AN66">
        <v>235260</v>
      </c>
      <c r="AO66" t="s">
        <v>109</v>
      </c>
      <c r="AP66" t="s">
        <v>109</v>
      </c>
      <c r="AQ66" t="s">
        <v>109</v>
      </c>
      <c r="AR66">
        <v>4260</v>
      </c>
      <c r="AS66" t="s">
        <v>110</v>
      </c>
      <c r="AT66" t="s">
        <v>110</v>
      </c>
      <c r="AU66" t="s">
        <v>160</v>
      </c>
      <c r="AV66" t="s">
        <v>172</v>
      </c>
      <c r="AW66" t="s">
        <v>173</v>
      </c>
      <c r="AX66" t="s">
        <v>174</v>
      </c>
      <c r="AY66" t="s">
        <v>191</v>
      </c>
      <c r="AZ66">
        <v>4163260</v>
      </c>
      <c r="BA66" t="s">
        <v>116</v>
      </c>
      <c r="BB66" t="s">
        <v>117</v>
      </c>
      <c r="BC66" t="s">
        <v>118</v>
      </c>
      <c r="BD66" t="s">
        <v>118</v>
      </c>
      <c r="BE66" t="s">
        <v>119</v>
      </c>
      <c r="BG66" t="s">
        <v>119</v>
      </c>
      <c r="BH66">
        <v>95260</v>
      </c>
      <c r="BI66" t="s">
        <v>154</v>
      </c>
      <c r="BJ66" t="s">
        <v>160</v>
      </c>
      <c r="BK66" t="s">
        <v>160</v>
      </c>
      <c r="BL66" t="s">
        <v>121</v>
      </c>
      <c r="BM66" t="s">
        <v>122</v>
      </c>
      <c r="BN66" t="s">
        <v>123</v>
      </c>
      <c r="BO66">
        <v>63</v>
      </c>
      <c r="BP66">
        <v>358</v>
      </c>
      <c r="BQ66">
        <v>1113</v>
      </c>
      <c r="BR66">
        <v>2829</v>
      </c>
      <c r="BS66">
        <v>3</v>
      </c>
      <c r="BT66">
        <v>235</v>
      </c>
      <c r="BU66">
        <v>0</v>
      </c>
      <c r="BV66">
        <v>1</v>
      </c>
      <c r="BW66">
        <v>72</v>
      </c>
      <c r="BX66">
        <v>75</v>
      </c>
      <c r="BY66">
        <v>76</v>
      </c>
      <c r="BZ66">
        <v>95</v>
      </c>
      <c r="CA66">
        <v>4</v>
      </c>
      <c r="CB66">
        <v>0</v>
      </c>
      <c r="CC66">
        <v>0</v>
      </c>
      <c r="CD66">
        <v>0</v>
      </c>
      <c r="CE66" t="s">
        <v>124</v>
      </c>
      <c r="CF66" t="s">
        <v>125</v>
      </c>
      <c r="CG66" t="s">
        <v>166</v>
      </c>
      <c r="CH66" t="s">
        <v>183</v>
      </c>
      <c r="CI66" t="s">
        <v>184</v>
      </c>
      <c r="CJ66" t="s">
        <v>184</v>
      </c>
      <c r="CK66" t="s">
        <v>184</v>
      </c>
      <c r="CL66">
        <v>4606260</v>
      </c>
      <c r="CM66">
        <v>4609260</v>
      </c>
    </row>
    <row r="67" spans="1:91" hidden="1" x14ac:dyDescent="0.2">
      <c r="A67" t="s">
        <v>91</v>
      </c>
      <c r="B67" t="s">
        <v>92</v>
      </c>
      <c r="C67" t="s">
        <v>93</v>
      </c>
      <c r="D67" t="s">
        <v>94</v>
      </c>
      <c r="E67" t="s">
        <v>95</v>
      </c>
      <c r="F67" t="s">
        <v>203</v>
      </c>
      <c r="G67" t="s">
        <v>226</v>
      </c>
      <c r="H67">
        <v>32328260</v>
      </c>
      <c r="I67" t="s">
        <v>98</v>
      </c>
      <c r="J67" t="s">
        <v>99</v>
      </c>
      <c r="K67">
        <v>200000</v>
      </c>
      <c r="L67">
        <v>0</v>
      </c>
      <c r="M67">
        <v>0</v>
      </c>
      <c r="N67">
        <v>0</v>
      </c>
      <c r="O67">
        <v>0</v>
      </c>
      <c r="P67">
        <v>200000</v>
      </c>
      <c r="Q67">
        <v>0</v>
      </c>
      <c r="R67">
        <v>179100</v>
      </c>
      <c r="S67">
        <v>20900</v>
      </c>
      <c r="T67" t="s">
        <v>205</v>
      </c>
      <c r="U67" t="s">
        <v>227</v>
      </c>
      <c r="V67" t="s">
        <v>228</v>
      </c>
      <c r="W67" t="s">
        <v>229</v>
      </c>
      <c r="X67">
        <v>30005260</v>
      </c>
      <c r="Y67" t="s">
        <v>101</v>
      </c>
      <c r="Z67" t="s">
        <v>102</v>
      </c>
      <c r="AA67" t="s">
        <v>103</v>
      </c>
      <c r="AB67" t="s">
        <v>104</v>
      </c>
      <c r="AC67" t="s">
        <v>104</v>
      </c>
      <c r="AD67">
        <v>341260</v>
      </c>
      <c r="AE67" t="s">
        <v>105</v>
      </c>
      <c r="AF67" t="s">
        <v>106</v>
      </c>
      <c r="AG67" t="s">
        <v>107</v>
      </c>
      <c r="AH67" t="s">
        <v>107</v>
      </c>
      <c r="AI67">
        <v>30084260</v>
      </c>
      <c r="AJ67" t="s">
        <v>108</v>
      </c>
      <c r="AK67" t="s">
        <v>108</v>
      </c>
      <c r="AM67" t="s">
        <v>108</v>
      </c>
      <c r="AN67">
        <v>235260</v>
      </c>
      <c r="AO67" t="s">
        <v>109</v>
      </c>
      <c r="AP67" t="s">
        <v>109</v>
      </c>
      <c r="AQ67" t="s">
        <v>109</v>
      </c>
      <c r="AR67">
        <v>4260</v>
      </c>
      <c r="AS67" t="s">
        <v>110</v>
      </c>
      <c r="AT67" t="s">
        <v>110</v>
      </c>
      <c r="AU67" t="s">
        <v>160</v>
      </c>
      <c r="AV67" t="s">
        <v>172</v>
      </c>
      <c r="AW67" t="s">
        <v>173</v>
      </c>
      <c r="AX67" t="s">
        <v>174</v>
      </c>
      <c r="AY67" t="s">
        <v>192</v>
      </c>
      <c r="AZ67">
        <v>4155260</v>
      </c>
      <c r="BA67" t="s">
        <v>116</v>
      </c>
      <c r="BB67" t="s">
        <v>117</v>
      </c>
      <c r="BC67" t="s">
        <v>118</v>
      </c>
      <c r="BD67" t="s">
        <v>118</v>
      </c>
      <c r="BE67" t="s">
        <v>119</v>
      </c>
      <c r="BG67" t="s">
        <v>119</v>
      </c>
      <c r="BH67">
        <v>95260</v>
      </c>
      <c r="BI67" t="s">
        <v>154</v>
      </c>
      <c r="BJ67" t="s">
        <v>160</v>
      </c>
      <c r="BK67" t="s">
        <v>160</v>
      </c>
      <c r="BL67" t="s">
        <v>121</v>
      </c>
      <c r="BM67" t="s">
        <v>122</v>
      </c>
      <c r="BN67" t="s">
        <v>123</v>
      </c>
      <c r="BO67">
        <v>63</v>
      </c>
      <c r="BP67">
        <v>358</v>
      </c>
      <c r="BQ67">
        <v>1113</v>
      </c>
      <c r="BR67">
        <v>2829</v>
      </c>
      <c r="BS67">
        <v>3</v>
      </c>
      <c r="BT67">
        <v>235</v>
      </c>
      <c r="BU67">
        <v>0</v>
      </c>
      <c r="BV67">
        <v>1</v>
      </c>
      <c r="BW67">
        <v>72</v>
      </c>
      <c r="BX67">
        <v>75</v>
      </c>
      <c r="BY67">
        <v>76</v>
      </c>
      <c r="BZ67">
        <v>95</v>
      </c>
      <c r="CA67">
        <v>4</v>
      </c>
      <c r="CB67">
        <v>0</v>
      </c>
      <c r="CC67">
        <v>0</v>
      </c>
      <c r="CD67">
        <v>0</v>
      </c>
      <c r="CE67" t="s">
        <v>124</v>
      </c>
      <c r="CF67" t="s">
        <v>125</v>
      </c>
      <c r="CG67" t="s">
        <v>166</v>
      </c>
      <c r="CH67" t="s">
        <v>183</v>
      </c>
      <c r="CI67" t="s">
        <v>184</v>
      </c>
      <c r="CJ67" t="s">
        <v>184</v>
      </c>
      <c r="CK67" t="s">
        <v>184</v>
      </c>
      <c r="CL67">
        <v>4606260</v>
      </c>
      <c r="CM67">
        <v>4609260</v>
      </c>
    </row>
    <row r="68" spans="1:91" hidden="1" x14ac:dyDescent="0.2">
      <c r="A68" t="s">
        <v>91</v>
      </c>
      <c r="B68" t="s">
        <v>92</v>
      </c>
      <c r="C68" t="s">
        <v>93</v>
      </c>
      <c r="D68" t="s">
        <v>94</v>
      </c>
      <c r="E68" t="s">
        <v>95</v>
      </c>
      <c r="F68" t="s">
        <v>203</v>
      </c>
      <c r="G68" t="s">
        <v>226</v>
      </c>
      <c r="H68">
        <v>32328260</v>
      </c>
      <c r="I68" t="s">
        <v>98</v>
      </c>
      <c r="J68" t="s">
        <v>99</v>
      </c>
      <c r="K68">
        <v>344340</v>
      </c>
      <c r="L68">
        <v>0</v>
      </c>
      <c r="M68">
        <v>0</v>
      </c>
      <c r="N68">
        <v>0</v>
      </c>
      <c r="O68">
        <v>0</v>
      </c>
      <c r="P68">
        <v>344340</v>
      </c>
      <c r="Q68">
        <v>0</v>
      </c>
      <c r="R68">
        <v>370696</v>
      </c>
      <c r="S68">
        <v>-26356</v>
      </c>
      <c r="T68" t="s">
        <v>205</v>
      </c>
      <c r="U68" t="s">
        <v>227</v>
      </c>
      <c r="V68" t="s">
        <v>228</v>
      </c>
      <c r="W68" t="s">
        <v>229</v>
      </c>
      <c r="X68">
        <v>30005260</v>
      </c>
      <c r="Y68" t="s">
        <v>101</v>
      </c>
      <c r="Z68" t="s">
        <v>102</v>
      </c>
      <c r="AA68" t="s">
        <v>103</v>
      </c>
      <c r="AB68" t="s">
        <v>104</v>
      </c>
      <c r="AC68" t="s">
        <v>104</v>
      </c>
      <c r="AD68">
        <v>341260</v>
      </c>
      <c r="AE68" t="s">
        <v>105</v>
      </c>
      <c r="AF68" t="s">
        <v>106</v>
      </c>
      <c r="AG68" t="s">
        <v>107</v>
      </c>
      <c r="AH68" t="s">
        <v>107</v>
      </c>
      <c r="AI68">
        <v>30084260</v>
      </c>
      <c r="AJ68" t="s">
        <v>108</v>
      </c>
      <c r="AK68" t="s">
        <v>108</v>
      </c>
      <c r="AM68" t="s">
        <v>108</v>
      </c>
      <c r="AN68">
        <v>235260</v>
      </c>
      <c r="AO68" t="s">
        <v>109</v>
      </c>
      <c r="AP68" t="s">
        <v>109</v>
      </c>
      <c r="AQ68" t="s">
        <v>109</v>
      </c>
      <c r="AR68">
        <v>4260</v>
      </c>
      <c r="AS68" t="s">
        <v>110</v>
      </c>
      <c r="AT68" t="s">
        <v>110</v>
      </c>
      <c r="AU68" t="s">
        <v>160</v>
      </c>
      <c r="AV68" t="s">
        <v>161</v>
      </c>
      <c r="AW68" t="s">
        <v>162</v>
      </c>
      <c r="AX68" t="s">
        <v>163</v>
      </c>
      <c r="AY68" t="s">
        <v>200</v>
      </c>
      <c r="AZ68">
        <v>4143260</v>
      </c>
      <c r="BA68" t="s">
        <v>116</v>
      </c>
      <c r="BB68" t="s">
        <v>117</v>
      </c>
      <c r="BC68" t="s">
        <v>118</v>
      </c>
      <c r="BD68" t="s">
        <v>118</v>
      </c>
      <c r="BE68" t="s">
        <v>119</v>
      </c>
      <c r="BG68" t="s">
        <v>119</v>
      </c>
      <c r="BH68">
        <v>95260</v>
      </c>
      <c r="BI68" t="s">
        <v>154</v>
      </c>
      <c r="BJ68" t="s">
        <v>160</v>
      </c>
      <c r="BK68" t="s">
        <v>160</v>
      </c>
      <c r="BL68" t="s">
        <v>121</v>
      </c>
      <c r="BM68" t="s">
        <v>122</v>
      </c>
      <c r="BN68" t="s">
        <v>123</v>
      </c>
      <c r="BO68">
        <v>63</v>
      </c>
      <c r="BP68">
        <v>359</v>
      </c>
      <c r="BQ68">
        <v>1111</v>
      </c>
      <c r="BR68">
        <v>2826</v>
      </c>
      <c r="BS68">
        <v>3</v>
      </c>
      <c r="BT68">
        <v>235</v>
      </c>
      <c r="BU68">
        <v>0</v>
      </c>
      <c r="BV68">
        <v>1</v>
      </c>
      <c r="BW68">
        <v>72</v>
      </c>
      <c r="BX68">
        <v>75</v>
      </c>
      <c r="BY68">
        <v>76</v>
      </c>
      <c r="BZ68">
        <v>95</v>
      </c>
      <c r="CA68">
        <v>4</v>
      </c>
      <c r="CB68">
        <v>0</v>
      </c>
      <c r="CC68">
        <v>0</v>
      </c>
      <c r="CD68">
        <v>0</v>
      </c>
      <c r="CE68" t="s">
        <v>124</v>
      </c>
      <c r="CF68" t="s">
        <v>125</v>
      </c>
      <c r="CG68" t="s">
        <v>166</v>
      </c>
      <c r="CH68" t="s">
        <v>167</v>
      </c>
      <c r="CI68" t="s">
        <v>168</v>
      </c>
      <c r="CJ68" t="s">
        <v>168</v>
      </c>
      <c r="CK68" t="s">
        <v>168</v>
      </c>
      <c r="CL68">
        <v>4606260</v>
      </c>
      <c r="CM68">
        <v>4609260</v>
      </c>
    </row>
    <row r="69" spans="1:91" hidden="1" x14ac:dyDescent="0.2">
      <c r="A69" t="s">
        <v>91</v>
      </c>
      <c r="B69" t="s">
        <v>92</v>
      </c>
      <c r="C69" t="s">
        <v>93</v>
      </c>
      <c r="D69" t="s">
        <v>94</v>
      </c>
      <c r="E69" t="s">
        <v>95</v>
      </c>
      <c r="F69" t="s">
        <v>203</v>
      </c>
      <c r="G69" t="s">
        <v>226</v>
      </c>
      <c r="H69">
        <v>32328260</v>
      </c>
      <c r="I69" t="s">
        <v>98</v>
      </c>
      <c r="J69" t="s">
        <v>99</v>
      </c>
      <c r="K69">
        <v>400000</v>
      </c>
      <c r="L69">
        <v>0</v>
      </c>
      <c r="M69">
        <v>0</v>
      </c>
      <c r="N69">
        <v>0</v>
      </c>
      <c r="O69">
        <v>0</v>
      </c>
      <c r="P69">
        <v>400000</v>
      </c>
      <c r="Q69">
        <v>0</v>
      </c>
      <c r="R69">
        <v>384309.52</v>
      </c>
      <c r="S69">
        <v>15690.48</v>
      </c>
      <c r="T69" t="s">
        <v>205</v>
      </c>
      <c r="U69" t="s">
        <v>227</v>
      </c>
      <c r="V69" t="s">
        <v>228</v>
      </c>
      <c r="W69" t="s">
        <v>229</v>
      </c>
      <c r="X69">
        <v>30005260</v>
      </c>
      <c r="Y69" t="s">
        <v>101</v>
      </c>
      <c r="Z69" t="s">
        <v>102</v>
      </c>
      <c r="AA69" t="s">
        <v>103</v>
      </c>
      <c r="AB69" t="s">
        <v>104</v>
      </c>
      <c r="AC69" t="s">
        <v>104</v>
      </c>
      <c r="AD69">
        <v>341260</v>
      </c>
      <c r="AE69" t="s">
        <v>105</v>
      </c>
      <c r="AF69" t="s">
        <v>106</v>
      </c>
      <c r="AG69" t="s">
        <v>107</v>
      </c>
      <c r="AH69" t="s">
        <v>107</v>
      </c>
      <c r="AI69">
        <v>30084260</v>
      </c>
      <c r="AJ69" t="s">
        <v>108</v>
      </c>
      <c r="AK69" t="s">
        <v>108</v>
      </c>
      <c r="AM69" t="s">
        <v>108</v>
      </c>
      <c r="AN69">
        <v>235260</v>
      </c>
      <c r="AO69" t="s">
        <v>109</v>
      </c>
      <c r="AP69" t="s">
        <v>109</v>
      </c>
      <c r="AQ69" t="s">
        <v>109</v>
      </c>
      <c r="AR69">
        <v>4260</v>
      </c>
      <c r="AS69" t="s">
        <v>110</v>
      </c>
      <c r="AT69" t="s">
        <v>110</v>
      </c>
      <c r="AU69" t="s">
        <v>160</v>
      </c>
      <c r="AV69" t="s">
        <v>172</v>
      </c>
      <c r="AW69" t="s">
        <v>173</v>
      </c>
      <c r="AX69" t="s">
        <v>174</v>
      </c>
      <c r="AY69" t="s">
        <v>198</v>
      </c>
      <c r="AZ69">
        <v>4157260</v>
      </c>
      <c r="BA69" t="s">
        <v>116</v>
      </c>
      <c r="BB69" t="s">
        <v>117</v>
      </c>
      <c r="BC69" t="s">
        <v>118</v>
      </c>
      <c r="BD69" t="s">
        <v>118</v>
      </c>
      <c r="BE69" t="s">
        <v>119</v>
      </c>
      <c r="BG69" t="s">
        <v>119</v>
      </c>
      <c r="BH69">
        <v>95260</v>
      </c>
      <c r="BI69" t="s">
        <v>154</v>
      </c>
      <c r="BJ69" t="s">
        <v>160</v>
      </c>
      <c r="BK69" t="s">
        <v>160</v>
      </c>
      <c r="BL69" t="s">
        <v>121</v>
      </c>
      <c r="BM69" t="s">
        <v>122</v>
      </c>
      <c r="BN69" t="s">
        <v>123</v>
      </c>
      <c r="BO69">
        <v>63</v>
      </c>
      <c r="BP69">
        <v>358</v>
      </c>
      <c r="BQ69">
        <v>1113</v>
      </c>
      <c r="BR69">
        <v>2829</v>
      </c>
      <c r="BS69">
        <v>3</v>
      </c>
      <c r="BT69">
        <v>235</v>
      </c>
      <c r="BU69">
        <v>0</v>
      </c>
      <c r="BV69">
        <v>1</v>
      </c>
      <c r="BW69">
        <v>72</v>
      </c>
      <c r="BX69">
        <v>75</v>
      </c>
      <c r="BY69">
        <v>76</v>
      </c>
      <c r="BZ69">
        <v>95</v>
      </c>
      <c r="CA69">
        <v>4</v>
      </c>
      <c r="CB69">
        <v>0</v>
      </c>
      <c r="CC69">
        <v>0</v>
      </c>
      <c r="CD69">
        <v>0</v>
      </c>
      <c r="CE69" t="s">
        <v>124</v>
      </c>
      <c r="CF69" t="s">
        <v>125</v>
      </c>
      <c r="CG69" t="s">
        <v>166</v>
      </c>
      <c r="CH69" t="s">
        <v>183</v>
      </c>
      <c r="CI69" t="s">
        <v>184</v>
      </c>
      <c r="CJ69" t="s">
        <v>184</v>
      </c>
      <c r="CK69" t="s">
        <v>184</v>
      </c>
      <c r="CL69">
        <v>4606260</v>
      </c>
      <c r="CM69">
        <v>4609260</v>
      </c>
    </row>
    <row r="70" spans="1:91" hidden="1" x14ac:dyDescent="0.2">
      <c r="A70" t="s">
        <v>91</v>
      </c>
      <c r="B70" t="s">
        <v>92</v>
      </c>
      <c r="C70" t="s">
        <v>93</v>
      </c>
      <c r="D70" t="s">
        <v>94</v>
      </c>
      <c r="E70" t="s">
        <v>95</v>
      </c>
      <c r="F70" t="s">
        <v>203</v>
      </c>
      <c r="G70" t="s">
        <v>226</v>
      </c>
      <c r="H70">
        <v>32328260</v>
      </c>
      <c r="I70" t="s">
        <v>98</v>
      </c>
      <c r="J70" t="s">
        <v>99</v>
      </c>
      <c r="K70">
        <v>440000</v>
      </c>
      <c r="L70">
        <v>0</v>
      </c>
      <c r="M70">
        <v>0</v>
      </c>
      <c r="N70">
        <v>0</v>
      </c>
      <c r="O70">
        <v>0</v>
      </c>
      <c r="P70">
        <v>440000</v>
      </c>
      <c r="Q70">
        <v>0</v>
      </c>
      <c r="R70">
        <v>574380.16</v>
      </c>
      <c r="S70">
        <v>-134380.16</v>
      </c>
      <c r="T70" t="s">
        <v>205</v>
      </c>
      <c r="U70" t="s">
        <v>227</v>
      </c>
      <c r="V70" t="s">
        <v>228</v>
      </c>
      <c r="W70" t="s">
        <v>229</v>
      </c>
      <c r="X70">
        <v>30005260</v>
      </c>
      <c r="Y70" t="s">
        <v>101</v>
      </c>
      <c r="Z70" t="s">
        <v>102</v>
      </c>
      <c r="AA70" t="s">
        <v>103</v>
      </c>
      <c r="AB70" t="s">
        <v>104</v>
      </c>
      <c r="AC70" t="s">
        <v>104</v>
      </c>
      <c r="AD70">
        <v>341260</v>
      </c>
      <c r="AE70" t="s">
        <v>105</v>
      </c>
      <c r="AF70" t="s">
        <v>106</v>
      </c>
      <c r="AG70" t="s">
        <v>107</v>
      </c>
      <c r="AH70" t="s">
        <v>107</v>
      </c>
      <c r="AI70">
        <v>30084260</v>
      </c>
      <c r="AJ70" t="s">
        <v>108</v>
      </c>
      <c r="AK70" t="s">
        <v>108</v>
      </c>
      <c r="AM70" t="s">
        <v>108</v>
      </c>
      <c r="AN70">
        <v>235260</v>
      </c>
      <c r="AO70" t="s">
        <v>109</v>
      </c>
      <c r="AP70" t="s">
        <v>109</v>
      </c>
      <c r="AQ70" t="s">
        <v>109</v>
      </c>
      <c r="AR70">
        <v>4260</v>
      </c>
      <c r="AS70" t="s">
        <v>110</v>
      </c>
      <c r="AT70" t="s">
        <v>110</v>
      </c>
      <c r="AU70" t="s">
        <v>160</v>
      </c>
      <c r="AV70" t="s">
        <v>161</v>
      </c>
      <c r="AW70" t="s">
        <v>162</v>
      </c>
      <c r="AX70" t="s">
        <v>163</v>
      </c>
      <c r="AY70" t="s">
        <v>199</v>
      </c>
      <c r="AZ70">
        <v>4145260</v>
      </c>
      <c r="BA70" t="s">
        <v>116</v>
      </c>
      <c r="BB70" t="s">
        <v>117</v>
      </c>
      <c r="BC70" t="s">
        <v>118</v>
      </c>
      <c r="BD70" t="s">
        <v>118</v>
      </c>
      <c r="BE70" t="s">
        <v>119</v>
      </c>
      <c r="BG70" t="s">
        <v>119</v>
      </c>
      <c r="BH70">
        <v>95260</v>
      </c>
      <c r="BI70" t="s">
        <v>154</v>
      </c>
      <c r="BJ70" t="s">
        <v>160</v>
      </c>
      <c r="BK70" t="s">
        <v>160</v>
      </c>
      <c r="BL70" t="s">
        <v>121</v>
      </c>
      <c r="BM70" t="s">
        <v>122</v>
      </c>
      <c r="BN70" t="s">
        <v>123</v>
      </c>
      <c r="BO70">
        <v>63</v>
      </c>
      <c r="BP70">
        <v>359</v>
      </c>
      <c r="BQ70">
        <v>1111</v>
      </c>
      <c r="BR70">
        <v>2826</v>
      </c>
      <c r="BS70">
        <v>3</v>
      </c>
      <c r="BT70">
        <v>235</v>
      </c>
      <c r="BU70">
        <v>0</v>
      </c>
      <c r="BV70">
        <v>1</v>
      </c>
      <c r="BW70">
        <v>72</v>
      </c>
      <c r="BX70">
        <v>75</v>
      </c>
      <c r="BY70">
        <v>76</v>
      </c>
      <c r="BZ70">
        <v>95</v>
      </c>
      <c r="CA70">
        <v>4</v>
      </c>
      <c r="CB70">
        <v>0</v>
      </c>
      <c r="CC70">
        <v>0</v>
      </c>
      <c r="CD70">
        <v>0</v>
      </c>
      <c r="CE70" t="s">
        <v>124</v>
      </c>
      <c r="CF70" t="s">
        <v>125</v>
      </c>
      <c r="CG70" t="s">
        <v>166</v>
      </c>
      <c r="CH70" t="s">
        <v>167</v>
      </c>
      <c r="CI70" t="s">
        <v>168</v>
      </c>
      <c r="CJ70" t="s">
        <v>168</v>
      </c>
      <c r="CK70" t="s">
        <v>168</v>
      </c>
      <c r="CL70">
        <v>4606260</v>
      </c>
      <c r="CM70">
        <v>4609260</v>
      </c>
    </row>
    <row r="71" spans="1:91" hidden="1" x14ac:dyDescent="0.2">
      <c r="A71" t="s">
        <v>91</v>
      </c>
      <c r="B71" t="s">
        <v>92</v>
      </c>
      <c r="C71" t="s">
        <v>93</v>
      </c>
      <c r="D71" t="s">
        <v>94</v>
      </c>
      <c r="E71" t="s">
        <v>95</v>
      </c>
      <c r="F71" t="s">
        <v>203</v>
      </c>
      <c r="G71" t="s">
        <v>226</v>
      </c>
      <c r="H71">
        <v>32328260</v>
      </c>
      <c r="I71" t="s">
        <v>98</v>
      </c>
      <c r="J71" t="s">
        <v>99</v>
      </c>
      <c r="K71">
        <v>4182000</v>
      </c>
      <c r="L71">
        <v>850000</v>
      </c>
      <c r="M71">
        <v>0</v>
      </c>
      <c r="N71">
        <v>0</v>
      </c>
      <c r="O71">
        <v>0</v>
      </c>
      <c r="P71">
        <v>5032000</v>
      </c>
      <c r="Q71">
        <v>0</v>
      </c>
      <c r="R71">
        <v>4417301.1100000003</v>
      </c>
      <c r="S71">
        <v>614698.89</v>
      </c>
      <c r="T71" t="s">
        <v>205</v>
      </c>
      <c r="U71" t="s">
        <v>227</v>
      </c>
      <c r="V71" t="s">
        <v>228</v>
      </c>
      <c r="W71" t="s">
        <v>229</v>
      </c>
      <c r="X71">
        <v>30005260</v>
      </c>
      <c r="Y71" t="s">
        <v>101</v>
      </c>
      <c r="Z71" t="s">
        <v>102</v>
      </c>
      <c r="AA71" t="s">
        <v>103</v>
      </c>
      <c r="AB71" t="s">
        <v>104</v>
      </c>
      <c r="AC71" t="s">
        <v>104</v>
      </c>
      <c r="AD71">
        <v>341260</v>
      </c>
      <c r="AE71" t="s">
        <v>105</v>
      </c>
      <c r="AF71" t="s">
        <v>106</v>
      </c>
      <c r="AG71" t="s">
        <v>107</v>
      </c>
      <c r="AH71" t="s">
        <v>107</v>
      </c>
      <c r="AI71">
        <v>30084260</v>
      </c>
      <c r="AJ71" t="s">
        <v>108</v>
      </c>
      <c r="AK71" t="s">
        <v>108</v>
      </c>
      <c r="AM71" t="s">
        <v>108</v>
      </c>
      <c r="AN71">
        <v>235260</v>
      </c>
      <c r="AO71" t="s">
        <v>109</v>
      </c>
      <c r="AP71" t="s">
        <v>109</v>
      </c>
      <c r="AQ71" t="s">
        <v>109</v>
      </c>
      <c r="AR71">
        <v>4260</v>
      </c>
      <c r="AS71" t="s">
        <v>110</v>
      </c>
      <c r="AT71" t="s">
        <v>110</v>
      </c>
      <c r="AU71" t="s">
        <v>160</v>
      </c>
      <c r="AV71" t="s">
        <v>172</v>
      </c>
      <c r="AW71" t="s">
        <v>173</v>
      </c>
      <c r="AX71" t="s">
        <v>201</v>
      </c>
      <c r="AY71" t="s">
        <v>202</v>
      </c>
      <c r="AZ71">
        <v>3824260</v>
      </c>
      <c r="BA71" t="s">
        <v>116</v>
      </c>
      <c r="BB71" t="s">
        <v>117</v>
      </c>
      <c r="BC71" t="s">
        <v>118</v>
      </c>
      <c r="BD71" t="s">
        <v>118</v>
      </c>
      <c r="BE71" t="s">
        <v>119</v>
      </c>
      <c r="BG71" t="s">
        <v>119</v>
      </c>
      <c r="BH71">
        <v>95260</v>
      </c>
      <c r="BI71" t="s">
        <v>154</v>
      </c>
      <c r="BJ71" t="s">
        <v>160</v>
      </c>
      <c r="BK71" t="s">
        <v>160</v>
      </c>
      <c r="BL71" t="s">
        <v>121</v>
      </c>
      <c r="BM71" t="s">
        <v>122</v>
      </c>
      <c r="BN71" t="s">
        <v>123</v>
      </c>
      <c r="BO71">
        <v>63</v>
      </c>
      <c r="BP71">
        <v>358</v>
      </c>
      <c r="BQ71">
        <v>1113</v>
      </c>
      <c r="BR71">
        <v>2828</v>
      </c>
      <c r="BS71">
        <v>3</v>
      </c>
      <c r="BT71">
        <v>235</v>
      </c>
      <c r="BU71">
        <v>0</v>
      </c>
      <c r="BV71">
        <v>1</v>
      </c>
      <c r="BW71">
        <v>72</v>
      </c>
      <c r="BX71">
        <v>75</v>
      </c>
      <c r="BY71">
        <v>76</v>
      </c>
      <c r="BZ71">
        <v>95</v>
      </c>
      <c r="CA71">
        <v>4</v>
      </c>
      <c r="CB71">
        <v>0</v>
      </c>
      <c r="CC71">
        <v>0</v>
      </c>
      <c r="CD71">
        <v>0</v>
      </c>
      <c r="CE71" t="s">
        <v>124</v>
      </c>
      <c r="CF71" t="s">
        <v>125</v>
      </c>
      <c r="CG71" t="s">
        <v>166</v>
      </c>
      <c r="CH71" t="s">
        <v>183</v>
      </c>
      <c r="CI71" t="s">
        <v>184</v>
      </c>
      <c r="CJ71" t="s">
        <v>184</v>
      </c>
      <c r="CK71" t="s">
        <v>184</v>
      </c>
      <c r="CL71">
        <v>4606260</v>
      </c>
      <c r="CM71">
        <v>4609260</v>
      </c>
    </row>
    <row r="72" spans="1:91" hidden="1" x14ac:dyDescent="0.2">
      <c r="A72" t="s">
        <v>91</v>
      </c>
      <c r="B72" t="s">
        <v>92</v>
      </c>
      <c r="C72" t="s">
        <v>93</v>
      </c>
      <c r="D72" t="s">
        <v>94</v>
      </c>
      <c r="E72" t="s">
        <v>95</v>
      </c>
      <c r="F72" t="s">
        <v>203</v>
      </c>
      <c r="G72" t="s">
        <v>226</v>
      </c>
      <c r="H72">
        <v>32328260</v>
      </c>
      <c r="I72" t="s">
        <v>215</v>
      </c>
      <c r="J72" t="s">
        <v>99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23877.84</v>
      </c>
      <c r="S72">
        <v>-23877.84</v>
      </c>
      <c r="T72" t="s">
        <v>205</v>
      </c>
      <c r="U72" t="s">
        <v>227</v>
      </c>
      <c r="V72" t="s">
        <v>228</v>
      </c>
      <c r="W72" t="s">
        <v>229</v>
      </c>
      <c r="X72">
        <v>30005260</v>
      </c>
      <c r="Y72" t="s">
        <v>101</v>
      </c>
      <c r="Z72" t="s">
        <v>102</v>
      </c>
      <c r="AA72" t="s">
        <v>103</v>
      </c>
      <c r="AB72" t="s">
        <v>104</v>
      </c>
      <c r="AC72" t="s">
        <v>104</v>
      </c>
      <c r="AD72">
        <v>341260</v>
      </c>
      <c r="AE72" t="s">
        <v>105</v>
      </c>
      <c r="AF72" t="s">
        <v>106</v>
      </c>
      <c r="AG72" t="s">
        <v>107</v>
      </c>
      <c r="AH72" t="s">
        <v>107</v>
      </c>
      <c r="AI72">
        <v>30084260</v>
      </c>
      <c r="AJ72" t="s">
        <v>108</v>
      </c>
      <c r="AK72" t="s">
        <v>108</v>
      </c>
      <c r="AM72" t="s">
        <v>108</v>
      </c>
      <c r="AN72">
        <v>235260</v>
      </c>
      <c r="AO72" t="s">
        <v>109</v>
      </c>
      <c r="AP72" t="s">
        <v>109</v>
      </c>
      <c r="AQ72" t="s">
        <v>109</v>
      </c>
      <c r="AR72">
        <v>4260</v>
      </c>
      <c r="AS72" t="s">
        <v>110</v>
      </c>
      <c r="AT72" t="s">
        <v>216</v>
      </c>
      <c r="AU72" t="s">
        <v>217</v>
      </c>
      <c r="AV72" t="s">
        <v>218</v>
      </c>
      <c r="AW72" t="s">
        <v>219</v>
      </c>
      <c r="AY72" t="s">
        <v>219</v>
      </c>
      <c r="AZ72">
        <v>712260</v>
      </c>
      <c r="BA72" t="s">
        <v>116</v>
      </c>
      <c r="BB72" t="s">
        <v>117</v>
      </c>
      <c r="BC72" t="s">
        <v>220</v>
      </c>
      <c r="BD72" t="s">
        <v>221</v>
      </c>
      <c r="BG72" t="s">
        <v>221</v>
      </c>
      <c r="BH72">
        <v>86260</v>
      </c>
      <c r="BI72" t="s">
        <v>216</v>
      </c>
      <c r="BJ72" t="s">
        <v>222</v>
      </c>
      <c r="BK72" t="s">
        <v>222</v>
      </c>
      <c r="BL72" t="s">
        <v>121</v>
      </c>
      <c r="BM72" t="s">
        <v>122</v>
      </c>
      <c r="BN72" t="s">
        <v>123</v>
      </c>
      <c r="BO72">
        <v>46</v>
      </c>
      <c r="BP72">
        <v>233</v>
      </c>
      <c r="BQ72">
        <v>712</v>
      </c>
      <c r="BR72">
        <v>0</v>
      </c>
      <c r="BS72">
        <v>3</v>
      </c>
      <c r="BT72">
        <v>235</v>
      </c>
      <c r="BU72">
        <v>0</v>
      </c>
      <c r="BV72">
        <v>1</v>
      </c>
      <c r="BW72">
        <v>72</v>
      </c>
      <c r="BX72">
        <v>82</v>
      </c>
      <c r="BY72">
        <v>86</v>
      </c>
      <c r="BZ72">
        <v>0</v>
      </c>
      <c r="CA72">
        <v>4</v>
      </c>
      <c r="CB72">
        <v>0</v>
      </c>
      <c r="CC72">
        <v>0</v>
      </c>
      <c r="CD72">
        <v>0</v>
      </c>
      <c r="CE72" t="s">
        <v>124</v>
      </c>
      <c r="CF72" t="s">
        <v>125</v>
      </c>
      <c r="CG72" t="s">
        <v>223</v>
      </c>
      <c r="CH72" t="s">
        <v>224</v>
      </c>
      <c r="CI72" t="s">
        <v>225</v>
      </c>
      <c r="CJ72" t="s">
        <v>225</v>
      </c>
      <c r="CK72" t="s">
        <v>225</v>
      </c>
      <c r="CL72">
        <v>4606260</v>
      </c>
      <c r="CM72">
        <v>4609260</v>
      </c>
    </row>
    <row r="73" spans="1:91" hidden="1" x14ac:dyDescent="0.2">
      <c r="A73" t="s">
        <v>91</v>
      </c>
      <c r="B73" t="s">
        <v>92</v>
      </c>
      <c r="C73" t="s">
        <v>93</v>
      </c>
      <c r="D73" t="s">
        <v>94</v>
      </c>
      <c r="E73" t="s">
        <v>95</v>
      </c>
      <c r="F73" t="s">
        <v>203</v>
      </c>
      <c r="G73" t="s">
        <v>230</v>
      </c>
      <c r="H73">
        <v>32339260</v>
      </c>
      <c r="I73" t="s">
        <v>128</v>
      </c>
      <c r="J73" t="s">
        <v>99</v>
      </c>
      <c r="K73">
        <v>10800</v>
      </c>
      <c r="L73">
        <v>0</v>
      </c>
      <c r="M73">
        <v>0</v>
      </c>
      <c r="N73">
        <v>-4305</v>
      </c>
      <c r="O73">
        <v>0</v>
      </c>
      <c r="P73">
        <v>6495</v>
      </c>
      <c r="Q73">
        <v>6500</v>
      </c>
      <c r="R73">
        <v>0</v>
      </c>
      <c r="S73">
        <v>-5</v>
      </c>
      <c r="T73" t="s">
        <v>205</v>
      </c>
      <c r="U73" t="s">
        <v>231</v>
      </c>
      <c r="V73" t="s">
        <v>232</v>
      </c>
      <c r="W73" t="s">
        <v>233</v>
      </c>
      <c r="X73">
        <v>30002260</v>
      </c>
      <c r="Y73" t="s">
        <v>101</v>
      </c>
      <c r="Z73" t="s">
        <v>102</v>
      </c>
      <c r="AA73" t="s">
        <v>103</v>
      </c>
      <c r="AB73" t="s">
        <v>104</v>
      </c>
      <c r="AC73" t="s">
        <v>104</v>
      </c>
      <c r="AD73">
        <v>341260</v>
      </c>
      <c r="AE73" t="s">
        <v>105</v>
      </c>
      <c r="AF73" t="s">
        <v>106</v>
      </c>
      <c r="AG73" t="s">
        <v>107</v>
      </c>
      <c r="AH73" t="s">
        <v>107</v>
      </c>
      <c r="AI73">
        <v>30084260</v>
      </c>
      <c r="AJ73" t="s">
        <v>129</v>
      </c>
      <c r="AK73" t="s">
        <v>130</v>
      </c>
      <c r="AL73" t="s">
        <v>131</v>
      </c>
      <c r="AM73" t="s">
        <v>144</v>
      </c>
      <c r="AN73">
        <v>30012260</v>
      </c>
      <c r="AO73" t="s">
        <v>109</v>
      </c>
      <c r="AP73" t="s">
        <v>109</v>
      </c>
      <c r="AQ73" t="s">
        <v>109</v>
      </c>
      <c r="AR73">
        <v>4260</v>
      </c>
      <c r="AS73" t="s">
        <v>110</v>
      </c>
      <c r="AT73" t="s">
        <v>133</v>
      </c>
      <c r="AU73" t="s">
        <v>134</v>
      </c>
      <c r="AV73" t="s">
        <v>131</v>
      </c>
      <c r="AW73" t="s">
        <v>135</v>
      </c>
      <c r="AX73" t="s">
        <v>144</v>
      </c>
      <c r="AY73" t="s">
        <v>144</v>
      </c>
      <c r="AZ73">
        <v>3240260</v>
      </c>
      <c r="BA73" t="s">
        <v>116</v>
      </c>
      <c r="BB73" t="s">
        <v>117</v>
      </c>
      <c r="BC73" t="s">
        <v>136</v>
      </c>
      <c r="BD73" t="s">
        <v>136</v>
      </c>
      <c r="BE73" t="s">
        <v>137</v>
      </c>
      <c r="BG73" t="s">
        <v>137</v>
      </c>
      <c r="BH73">
        <v>98260</v>
      </c>
      <c r="BI73" t="s">
        <v>138</v>
      </c>
      <c r="BJ73" t="s">
        <v>134</v>
      </c>
      <c r="BK73" t="s">
        <v>134</v>
      </c>
      <c r="BL73" t="s">
        <v>121</v>
      </c>
      <c r="BM73" t="s">
        <v>122</v>
      </c>
      <c r="BN73" t="s">
        <v>123</v>
      </c>
      <c r="BO73">
        <v>48</v>
      </c>
      <c r="BP73">
        <v>231</v>
      </c>
      <c r="BQ73">
        <v>639</v>
      </c>
      <c r="BR73">
        <v>1457</v>
      </c>
      <c r="BS73">
        <v>1</v>
      </c>
      <c r="BT73">
        <v>6</v>
      </c>
      <c r="BU73">
        <v>66</v>
      </c>
      <c r="BV73">
        <v>1</v>
      </c>
      <c r="BW73">
        <v>72</v>
      </c>
      <c r="BX73">
        <v>78</v>
      </c>
      <c r="BY73">
        <v>79</v>
      </c>
      <c r="BZ73">
        <v>98</v>
      </c>
      <c r="CA73">
        <v>4</v>
      </c>
      <c r="CB73">
        <v>0</v>
      </c>
      <c r="CC73">
        <v>0</v>
      </c>
      <c r="CD73">
        <v>0</v>
      </c>
      <c r="CE73" t="s">
        <v>124</v>
      </c>
      <c r="CF73" t="s">
        <v>139</v>
      </c>
      <c r="CG73" t="s">
        <v>140</v>
      </c>
      <c r="CH73" t="s">
        <v>141</v>
      </c>
      <c r="CI73" t="s">
        <v>142</v>
      </c>
      <c r="CJ73" t="s">
        <v>143</v>
      </c>
      <c r="CK73" t="s">
        <v>143</v>
      </c>
      <c r="CL73">
        <v>4606260</v>
      </c>
      <c r="CM73">
        <v>4609260</v>
      </c>
    </row>
    <row r="74" spans="1:91" hidden="1" x14ac:dyDescent="0.2">
      <c r="A74" t="s">
        <v>91</v>
      </c>
      <c r="B74" t="s">
        <v>92</v>
      </c>
      <c r="C74" t="s">
        <v>93</v>
      </c>
      <c r="D74" t="s">
        <v>94</v>
      </c>
      <c r="E74" t="s">
        <v>95</v>
      </c>
      <c r="F74" t="s">
        <v>203</v>
      </c>
      <c r="G74" t="s">
        <v>230</v>
      </c>
      <c r="H74">
        <v>32339260</v>
      </c>
      <c r="I74" t="s">
        <v>98</v>
      </c>
      <c r="J74" t="s">
        <v>99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6445.52</v>
      </c>
      <c r="S74">
        <v>-6445.52</v>
      </c>
      <c r="T74" t="s">
        <v>205</v>
      </c>
      <c r="U74" t="s">
        <v>231</v>
      </c>
      <c r="V74" t="s">
        <v>232</v>
      </c>
      <c r="W74" t="s">
        <v>233</v>
      </c>
      <c r="X74">
        <v>30002260</v>
      </c>
      <c r="Y74" t="s">
        <v>101</v>
      </c>
      <c r="Z74" t="s">
        <v>102</v>
      </c>
      <c r="AA74" t="s">
        <v>103</v>
      </c>
      <c r="AB74" t="s">
        <v>104</v>
      </c>
      <c r="AC74" t="s">
        <v>104</v>
      </c>
      <c r="AD74">
        <v>341260</v>
      </c>
      <c r="AE74" t="s">
        <v>105</v>
      </c>
      <c r="AF74" t="s">
        <v>106</v>
      </c>
      <c r="AG74" t="s">
        <v>107</v>
      </c>
      <c r="AH74" t="s">
        <v>107</v>
      </c>
      <c r="AI74">
        <v>30084260</v>
      </c>
      <c r="AJ74" t="s">
        <v>108</v>
      </c>
      <c r="AK74" t="s">
        <v>108</v>
      </c>
      <c r="AM74" t="s">
        <v>108</v>
      </c>
      <c r="AN74">
        <v>235260</v>
      </c>
      <c r="AO74" t="s">
        <v>109</v>
      </c>
      <c r="AP74" t="s">
        <v>109</v>
      </c>
      <c r="AQ74" t="s">
        <v>109</v>
      </c>
      <c r="AR74">
        <v>4260</v>
      </c>
      <c r="AS74" t="s">
        <v>110</v>
      </c>
      <c r="AT74" t="s">
        <v>110</v>
      </c>
      <c r="AU74" t="s">
        <v>160</v>
      </c>
      <c r="AV74" t="s">
        <v>172</v>
      </c>
      <c r="AW74" t="s">
        <v>173</v>
      </c>
      <c r="AX74" t="s">
        <v>174</v>
      </c>
      <c r="AY74" t="s">
        <v>175</v>
      </c>
      <c r="AZ74">
        <v>4162260</v>
      </c>
      <c r="BA74" t="s">
        <v>116</v>
      </c>
      <c r="BB74" t="s">
        <v>117</v>
      </c>
      <c r="BC74" t="s">
        <v>118</v>
      </c>
      <c r="BD74" t="s">
        <v>118</v>
      </c>
      <c r="BE74" t="s">
        <v>119</v>
      </c>
      <c r="BG74" t="s">
        <v>119</v>
      </c>
      <c r="BH74">
        <v>95260</v>
      </c>
      <c r="BI74" t="s">
        <v>154</v>
      </c>
      <c r="BJ74" t="s">
        <v>160</v>
      </c>
      <c r="BK74" t="s">
        <v>160</v>
      </c>
      <c r="BL74" t="s">
        <v>121</v>
      </c>
      <c r="BM74" t="s">
        <v>122</v>
      </c>
      <c r="BN74" t="s">
        <v>123</v>
      </c>
      <c r="BO74">
        <v>63</v>
      </c>
      <c r="BP74">
        <v>358</v>
      </c>
      <c r="BQ74">
        <v>1113</v>
      </c>
      <c r="BR74">
        <v>2829</v>
      </c>
      <c r="BS74">
        <v>3</v>
      </c>
      <c r="BT74">
        <v>235</v>
      </c>
      <c r="BU74">
        <v>0</v>
      </c>
      <c r="BV74">
        <v>1</v>
      </c>
      <c r="BW74">
        <v>72</v>
      </c>
      <c r="BX74">
        <v>75</v>
      </c>
      <c r="BY74">
        <v>76</v>
      </c>
      <c r="BZ74">
        <v>95</v>
      </c>
      <c r="CA74">
        <v>4</v>
      </c>
      <c r="CB74">
        <v>0</v>
      </c>
      <c r="CC74">
        <v>0</v>
      </c>
      <c r="CD74">
        <v>0</v>
      </c>
      <c r="CE74" t="s">
        <v>124</v>
      </c>
      <c r="CF74" t="s">
        <v>125</v>
      </c>
      <c r="CG74" t="s">
        <v>166</v>
      </c>
      <c r="CH74" t="s">
        <v>183</v>
      </c>
      <c r="CI74" t="s">
        <v>184</v>
      </c>
      <c r="CJ74" t="s">
        <v>184</v>
      </c>
      <c r="CK74" t="s">
        <v>184</v>
      </c>
      <c r="CL74">
        <v>4606260</v>
      </c>
      <c r="CM74">
        <v>4609260</v>
      </c>
    </row>
    <row r="75" spans="1:91" hidden="1" x14ac:dyDescent="0.2">
      <c r="A75" t="s">
        <v>91</v>
      </c>
      <c r="B75" t="s">
        <v>92</v>
      </c>
      <c r="C75" t="s">
        <v>93</v>
      </c>
      <c r="D75" t="s">
        <v>94</v>
      </c>
      <c r="E75" t="s">
        <v>95</v>
      </c>
      <c r="F75" t="s">
        <v>203</v>
      </c>
      <c r="G75" t="s">
        <v>230</v>
      </c>
      <c r="H75">
        <v>32339260</v>
      </c>
      <c r="I75" t="s">
        <v>98</v>
      </c>
      <c r="J75" t="s">
        <v>99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22780.2</v>
      </c>
      <c r="S75">
        <v>-22780.2</v>
      </c>
      <c r="T75" t="s">
        <v>205</v>
      </c>
      <c r="U75" t="s">
        <v>231</v>
      </c>
      <c r="V75" t="s">
        <v>232</v>
      </c>
      <c r="W75" t="s">
        <v>233</v>
      </c>
      <c r="X75">
        <v>30002260</v>
      </c>
      <c r="Y75" t="s">
        <v>101</v>
      </c>
      <c r="Z75" t="s">
        <v>102</v>
      </c>
      <c r="AA75" t="s">
        <v>103</v>
      </c>
      <c r="AB75" t="s">
        <v>104</v>
      </c>
      <c r="AC75" t="s">
        <v>104</v>
      </c>
      <c r="AD75">
        <v>341260</v>
      </c>
      <c r="AE75" t="s">
        <v>105</v>
      </c>
      <c r="AF75" t="s">
        <v>106</v>
      </c>
      <c r="AG75" t="s">
        <v>107</v>
      </c>
      <c r="AH75" t="s">
        <v>107</v>
      </c>
      <c r="AI75">
        <v>30084260</v>
      </c>
      <c r="AJ75" t="s">
        <v>108</v>
      </c>
      <c r="AK75" t="s">
        <v>108</v>
      </c>
      <c r="AM75" t="s">
        <v>108</v>
      </c>
      <c r="AN75">
        <v>235260</v>
      </c>
      <c r="AO75" t="s">
        <v>109</v>
      </c>
      <c r="AP75" t="s">
        <v>109</v>
      </c>
      <c r="AQ75" t="s">
        <v>109</v>
      </c>
      <c r="AR75">
        <v>4260</v>
      </c>
      <c r="AS75" t="s">
        <v>110</v>
      </c>
      <c r="AT75" t="s">
        <v>110</v>
      </c>
      <c r="AU75" t="s">
        <v>160</v>
      </c>
      <c r="AV75" t="s">
        <v>172</v>
      </c>
      <c r="AW75" t="s">
        <v>173</v>
      </c>
      <c r="AX75" t="s">
        <v>174</v>
      </c>
      <c r="AY75" t="s">
        <v>234</v>
      </c>
      <c r="AZ75">
        <v>4159260</v>
      </c>
      <c r="BA75" t="s">
        <v>116</v>
      </c>
      <c r="BB75" t="s">
        <v>117</v>
      </c>
      <c r="BC75" t="s">
        <v>118</v>
      </c>
      <c r="BD75" t="s">
        <v>118</v>
      </c>
      <c r="BE75" t="s">
        <v>119</v>
      </c>
      <c r="BG75" t="s">
        <v>119</v>
      </c>
      <c r="BH75">
        <v>95260</v>
      </c>
      <c r="BI75" t="s">
        <v>154</v>
      </c>
      <c r="BJ75" t="s">
        <v>160</v>
      </c>
      <c r="BK75" t="s">
        <v>160</v>
      </c>
      <c r="BL75" t="s">
        <v>121</v>
      </c>
      <c r="BM75" t="s">
        <v>122</v>
      </c>
      <c r="BN75" t="s">
        <v>123</v>
      </c>
      <c r="BO75">
        <v>63</v>
      </c>
      <c r="BP75">
        <v>358</v>
      </c>
      <c r="BQ75">
        <v>1113</v>
      </c>
      <c r="BR75">
        <v>2829</v>
      </c>
      <c r="BS75">
        <v>3</v>
      </c>
      <c r="BT75">
        <v>235</v>
      </c>
      <c r="BU75">
        <v>0</v>
      </c>
      <c r="BV75">
        <v>1</v>
      </c>
      <c r="BW75">
        <v>72</v>
      </c>
      <c r="BX75">
        <v>75</v>
      </c>
      <c r="BY75">
        <v>76</v>
      </c>
      <c r="BZ75">
        <v>95</v>
      </c>
      <c r="CA75">
        <v>4</v>
      </c>
      <c r="CB75">
        <v>0</v>
      </c>
      <c r="CC75">
        <v>0</v>
      </c>
      <c r="CD75">
        <v>0</v>
      </c>
      <c r="CE75" t="s">
        <v>124</v>
      </c>
      <c r="CF75" t="s">
        <v>125</v>
      </c>
      <c r="CG75" t="s">
        <v>166</v>
      </c>
      <c r="CH75" t="s">
        <v>183</v>
      </c>
      <c r="CI75" t="s">
        <v>184</v>
      </c>
      <c r="CJ75" t="s">
        <v>184</v>
      </c>
      <c r="CK75" t="s">
        <v>184</v>
      </c>
      <c r="CL75">
        <v>4606260</v>
      </c>
      <c r="CM75">
        <v>4609260</v>
      </c>
    </row>
    <row r="76" spans="1:91" hidden="1" x14ac:dyDescent="0.2">
      <c r="A76" t="s">
        <v>91</v>
      </c>
      <c r="B76" t="s">
        <v>92</v>
      </c>
      <c r="C76" t="s">
        <v>93</v>
      </c>
      <c r="D76" t="s">
        <v>94</v>
      </c>
      <c r="E76" t="s">
        <v>95</v>
      </c>
      <c r="F76" t="s">
        <v>203</v>
      </c>
      <c r="G76" t="s">
        <v>230</v>
      </c>
      <c r="H76">
        <v>32339260</v>
      </c>
      <c r="I76" t="s">
        <v>98</v>
      </c>
      <c r="J76" t="s">
        <v>99</v>
      </c>
      <c r="K76">
        <v>0</v>
      </c>
      <c r="L76">
        <v>20000</v>
      </c>
      <c r="M76">
        <v>0</v>
      </c>
      <c r="N76">
        <v>-1000</v>
      </c>
      <c r="O76">
        <v>0</v>
      </c>
      <c r="P76">
        <v>19000</v>
      </c>
      <c r="Q76">
        <v>0</v>
      </c>
      <c r="R76">
        <v>14925</v>
      </c>
      <c r="S76">
        <v>4075</v>
      </c>
      <c r="T76" t="s">
        <v>205</v>
      </c>
      <c r="U76" t="s">
        <v>231</v>
      </c>
      <c r="V76" t="s">
        <v>232</v>
      </c>
      <c r="W76" t="s">
        <v>233</v>
      </c>
      <c r="X76">
        <v>30002260</v>
      </c>
      <c r="Y76" t="s">
        <v>101</v>
      </c>
      <c r="Z76" t="s">
        <v>102</v>
      </c>
      <c r="AA76" t="s">
        <v>103</v>
      </c>
      <c r="AB76" t="s">
        <v>104</v>
      </c>
      <c r="AC76" t="s">
        <v>104</v>
      </c>
      <c r="AD76">
        <v>341260</v>
      </c>
      <c r="AE76" t="s">
        <v>105</v>
      </c>
      <c r="AF76" t="s">
        <v>106</v>
      </c>
      <c r="AG76" t="s">
        <v>107</v>
      </c>
      <c r="AH76" t="s">
        <v>107</v>
      </c>
      <c r="AI76">
        <v>30084260</v>
      </c>
      <c r="AJ76" t="s">
        <v>108</v>
      </c>
      <c r="AK76" t="s">
        <v>108</v>
      </c>
      <c r="AM76" t="s">
        <v>108</v>
      </c>
      <c r="AN76">
        <v>235260</v>
      </c>
      <c r="AO76" t="s">
        <v>109</v>
      </c>
      <c r="AP76" t="s">
        <v>109</v>
      </c>
      <c r="AQ76" t="s">
        <v>109</v>
      </c>
      <c r="AR76">
        <v>4260</v>
      </c>
      <c r="AS76" t="s">
        <v>110</v>
      </c>
      <c r="AT76" t="s">
        <v>110</v>
      </c>
      <c r="AU76" t="s">
        <v>111</v>
      </c>
      <c r="AV76" t="s">
        <v>176</v>
      </c>
      <c r="AW76" t="s">
        <v>187</v>
      </c>
      <c r="AX76" t="s">
        <v>187</v>
      </c>
      <c r="AY76" t="s">
        <v>187</v>
      </c>
      <c r="AZ76">
        <v>2237260</v>
      </c>
      <c r="BA76" t="s">
        <v>116</v>
      </c>
      <c r="BB76" t="s">
        <v>117</v>
      </c>
      <c r="BC76" t="s">
        <v>118</v>
      </c>
      <c r="BD76" t="s">
        <v>118</v>
      </c>
      <c r="BE76" t="s">
        <v>119</v>
      </c>
      <c r="BG76" t="s">
        <v>119</v>
      </c>
      <c r="BH76">
        <v>95260</v>
      </c>
      <c r="BI76" t="s">
        <v>154</v>
      </c>
      <c r="BJ76" t="s">
        <v>111</v>
      </c>
      <c r="BK76" t="s">
        <v>111</v>
      </c>
      <c r="BL76" t="s">
        <v>121</v>
      </c>
      <c r="BM76" t="s">
        <v>122</v>
      </c>
      <c r="BN76" t="s">
        <v>123</v>
      </c>
      <c r="BO76">
        <v>64</v>
      </c>
      <c r="BP76">
        <v>332</v>
      </c>
      <c r="BQ76">
        <v>888</v>
      </c>
      <c r="BR76">
        <v>2237</v>
      </c>
      <c r="BS76">
        <v>3</v>
      </c>
      <c r="BT76">
        <v>235</v>
      </c>
      <c r="BU76">
        <v>0</v>
      </c>
      <c r="BV76">
        <v>1</v>
      </c>
      <c r="BW76">
        <v>72</v>
      </c>
      <c r="BX76">
        <v>75</v>
      </c>
      <c r="BY76">
        <v>76</v>
      </c>
      <c r="BZ76">
        <v>95</v>
      </c>
      <c r="CA76">
        <v>4</v>
      </c>
      <c r="CB76">
        <v>0</v>
      </c>
      <c r="CC76">
        <v>0</v>
      </c>
      <c r="CD76">
        <v>0</v>
      </c>
      <c r="CE76" t="s">
        <v>124</v>
      </c>
      <c r="CF76" t="s">
        <v>139</v>
      </c>
      <c r="CG76" t="s">
        <v>185</v>
      </c>
      <c r="CH76" t="s">
        <v>186</v>
      </c>
      <c r="CI76" t="s">
        <v>186</v>
      </c>
      <c r="CJ76" t="s">
        <v>186</v>
      </c>
      <c r="CK76" t="s">
        <v>186</v>
      </c>
      <c r="CL76">
        <v>4606260</v>
      </c>
      <c r="CM76">
        <v>4609260</v>
      </c>
    </row>
    <row r="77" spans="1:91" hidden="1" x14ac:dyDescent="0.2">
      <c r="A77" t="s">
        <v>91</v>
      </c>
      <c r="B77" t="s">
        <v>92</v>
      </c>
      <c r="C77" t="s">
        <v>93</v>
      </c>
      <c r="D77" t="s">
        <v>94</v>
      </c>
      <c r="E77" t="s">
        <v>95</v>
      </c>
      <c r="F77" t="s">
        <v>203</v>
      </c>
      <c r="G77" t="s">
        <v>230</v>
      </c>
      <c r="H77">
        <v>32339260</v>
      </c>
      <c r="I77" t="s">
        <v>98</v>
      </c>
      <c r="J77" t="s">
        <v>99</v>
      </c>
      <c r="K77">
        <v>800</v>
      </c>
      <c r="L77">
        <v>0</v>
      </c>
      <c r="M77">
        <v>0</v>
      </c>
      <c r="N77">
        <v>0</v>
      </c>
      <c r="O77">
        <v>0</v>
      </c>
      <c r="P77">
        <v>800</v>
      </c>
      <c r="Q77">
        <v>0</v>
      </c>
      <c r="R77">
        <v>1533.61</v>
      </c>
      <c r="S77">
        <v>-733.61</v>
      </c>
      <c r="T77" t="s">
        <v>205</v>
      </c>
      <c r="U77" t="s">
        <v>231</v>
      </c>
      <c r="V77" t="s">
        <v>232</v>
      </c>
      <c r="W77" t="s">
        <v>233</v>
      </c>
      <c r="X77">
        <v>30002260</v>
      </c>
      <c r="Y77" t="s">
        <v>101</v>
      </c>
      <c r="Z77" t="s">
        <v>102</v>
      </c>
      <c r="AA77" t="s">
        <v>103</v>
      </c>
      <c r="AB77" t="s">
        <v>104</v>
      </c>
      <c r="AC77" t="s">
        <v>104</v>
      </c>
      <c r="AD77">
        <v>341260</v>
      </c>
      <c r="AE77" t="s">
        <v>105</v>
      </c>
      <c r="AF77" t="s">
        <v>106</v>
      </c>
      <c r="AG77" t="s">
        <v>107</v>
      </c>
      <c r="AH77" t="s">
        <v>107</v>
      </c>
      <c r="AI77">
        <v>30084260</v>
      </c>
      <c r="AJ77" t="s">
        <v>108</v>
      </c>
      <c r="AK77" t="s">
        <v>108</v>
      </c>
      <c r="AM77" t="s">
        <v>108</v>
      </c>
      <c r="AN77">
        <v>235260</v>
      </c>
      <c r="AO77" t="s">
        <v>109</v>
      </c>
      <c r="AP77" t="s">
        <v>109</v>
      </c>
      <c r="AQ77" t="s">
        <v>109</v>
      </c>
      <c r="AR77">
        <v>4260</v>
      </c>
      <c r="AS77" t="s">
        <v>110</v>
      </c>
      <c r="AT77" t="s">
        <v>110</v>
      </c>
      <c r="AU77" t="s">
        <v>160</v>
      </c>
      <c r="AV77" t="s">
        <v>161</v>
      </c>
      <c r="AW77" t="s">
        <v>162</v>
      </c>
      <c r="AX77" t="s">
        <v>163</v>
      </c>
      <c r="AY77" t="s">
        <v>164</v>
      </c>
      <c r="AZ77">
        <v>4141260</v>
      </c>
      <c r="BA77" t="s">
        <v>116</v>
      </c>
      <c r="BB77" t="s">
        <v>117</v>
      </c>
      <c r="BC77" t="s">
        <v>118</v>
      </c>
      <c r="BD77" t="s">
        <v>118</v>
      </c>
      <c r="BE77" t="s">
        <v>119</v>
      </c>
      <c r="BG77" t="s">
        <v>119</v>
      </c>
      <c r="BH77">
        <v>95260</v>
      </c>
      <c r="BI77" t="s">
        <v>154</v>
      </c>
      <c r="BJ77" t="s">
        <v>160</v>
      </c>
      <c r="BK77" t="s">
        <v>160</v>
      </c>
      <c r="BL77" t="s">
        <v>121</v>
      </c>
      <c r="BM77" t="s">
        <v>122</v>
      </c>
      <c r="BN77" t="s">
        <v>123</v>
      </c>
      <c r="BO77">
        <v>63</v>
      </c>
      <c r="BP77">
        <v>359</v>
      </c>
      <c r="BQ77">
        <v>1111</v>
      </c>
      <c r="BR77">
        <v>2826</v>
      </c>
      <c r="BS77">
        <v>3</v>
      </c>
      <c r="BT77">
        <v>235</v>
      </c>
      <c r="BU77">
        <v>0</v>
      </c>
      <c r="BV77">
        <v>1</v>
      </c>
      <c r="BW77">
        <v>72</v>
      </c>
      <c r="BX77">
        <v>75</v>
      </c>
      <c r="BY77">
        <v>76</v>
      </c>
      <c r="BZ77">
        <v>95</v>
      </c>
      <c r="CA77">
        <v>4</v>
      </c>
      <c r="CB77">
        <v>0</v>
      </c>
      <c r="CC77">
        <v>0</v>
      </c>
      <c r="CD77">
        <v>0</v>
      </c>
      <c r="CE77" t="s">
        <v>124</v>
      </c>
      <c r="CF77" t="s">
        <v>125</v>
      </c>
      <c r="CG77" t="s">
        <v>166</v>
      </c>
      <c r="CH77" t="s">
        <v>167</v>
      </c>
      <c r="CI77" t="s">
        <v>168</v>
      </c>
      <c r="CJ77" t="s">
        <v>168</v>
      </c>
      <c r="CK77" t="s">
        <v>168</v>
      </c>
      <c r="CL77">
        <v>4606260</v>
      </c>
      <c r="CM77">
        <v>4609260</v>
      </c>
    </row>
    <row r="78" spans="1:91" hidden="1" x14ac:dyDescent="0.2">
      <c r="A78" t="s">
        <v>91</v>
      </c>
      <c r="B78" t="s">
        <v>92</v>
      </c>
      <c r="C78" t="s">
        <v>93</v>
      </c>
      <c r="D78" t="s">
        <v>94</v>
      </c>
      <c r="E78" t="s">
        <v>95</v>
      </c>
      <c r="F78" t="s">
        <v>203</v>
      </c>
      <c r="G78" t="s">
        <v>230</v>
      </c>
      <c r="H78">
        <v>32339260</v>
      </c>
      <c r="I78" t="s">
        <v>98</v>
      </c>
      <c r="J78" t="s">
        <v>99</v>
      </c>
      <c r="K78">
        <v>5000</v>
      </c>
      <c r="L78">
        <v>0</v>
      </c>
      <c r="M78">
        <v>0</v>
      </c>
      <c r="N78">
        <v>0</v>
      </c>
      <c r="O78">
        <v>0</v>
      </c>
      <c r="P78">
        <v>5000</v>
      </c>
      <c r="Q78">
        <v>0</v>
      </c>
      <c r="R78">
        <v>1368.46</v>
      </c>
      <c r="S78">
        <v>3631.54</v>
      </c>
      <c r="T78" t="s">
        <v>205</v>
      </c>
      <c r="U78" t="s">
        <v>231</v>
      </c>
      <c r="V78" t="s">
        <v>232</v>
      </c>
      <c r="W78" t="s">
        <v>233</v>
      </c>
      <c r="X78">
        <v>30002260</v>
      </c>
      <c r="Y78" t="s">
        <v>101</v>
      </c>
      <c r="Z78" t="s">
        <v>102</v>
      </c>
      <c r="AA78" t="s">
        <v>103</v>
      </c>
      <c r="AB78" t="s">
        <v>104</v>
      </c>
      <c r="AC78" t="s">
        <v>104</v>
      </c>
      <c r="AD78">
        <v>341260</v>
      </c>
      <c r="AE78" t="s">
        <v>105</v>
      </c>
      <c r="AF78" t="s">
        <v>106</v>
      </c>
      <c r="AG78" t="s">
        <v>107</v>
      </c>
      <c r="AH78" t="s">
        <v>107</v>
      </c>
      <c r="AI78">
        <v>30084260</v>
      </c>
      <c r="AJ78" t="s">
        <v>108</v>
      </c>
      <c r="AK78" t="s">
        <v>108</v>
      </c>
      <c r="AM78" t="s">
        <v>108</v>
      </c>
      <c r="AN78">
        <v>235260</v>
      </c>
      <c r="AO78" t="s">
        <v>109</v>
      </c>
      <c r="AP78" t="s">
        <v>109</v>
      </c>
      <c r="AQ78" t="s">
        <v>109</v>
      </c>
      <c r="AR78">
        <v>4260</v>
      </c>
      <c r="AS78" t="s">
        <v>110</v>
      </c>
      <c r="AT78" t="s">
        <v>110</v>
      </c>
      <c r="AU78" t="s">
        <v>111</v>
      </c>
      <c r="AV78" t="s">
        <v>112</v>
      </c>
      <c r="AW78" t="s">
        <v>113</v>
      </c>
      <c r="AX78" t="s">
        <v>170</v>
      </c>
      <c r="AY78" t="s">
        <v>171</v>
      </c>
      <c r="AZ78">
        <v>4003260</v>
      </c>
      <c r="BA78" t="s">
        <v>116</v>
      </c>
      <c r="BB78" t="s">
        <v>117</v>
      </c>
      <c r="BC78" t="s">
        <v>118</v>
      </c>
      <c r="BD78" t="s">
        <v>118</v>
      </c>
      <c r="BE78" t="s">
        <v>119</v>
      </c>
      <c r="BG78" t="s">
        <v>119</v>
      </c>
      <c r="BH78">
        <v>95260</v>
      </c>
      <c r="BI78" t="s">
        <v>154</v>
      </c>
      <c r="BJ78" t="s">
        <v>111</v>
      </c>
      <c r="BK78" t="s">
        <v>111</v>
      </c>
      <c r="BL78" t="s">
        <v>121</v>
      </c>
      <c r="BM78" t="s">
        <v>122</v>
      </c>
      <c r="BN78" t="s">
        <v>123</v>
      </c>
      <c r="BO78">
        <v>64</v>
      </c>
      <c r="BP78">
        <v>337</v>
      </c>
      <c r="BQ78">
        <v>849</v>
      </c>
      <c r="BR78">
        <v>2170</v>
      </c>
      <c r="BS78">
        <v>3</v>
      </c>
      <c r="BT78">
        <v>235</v>
      </c>
      <c r="BU78">
        <v>0</v>
      </c>
      <c r="BV78">
        <v>1</v>
      </c>
      <c r="BW78">
        <v>72</v>
      </c>
      <c r="BX78">
        <v>75</v>
      </c>
      <c r="BY78">
        <v>76</v>
      </c>
      <c r="BZ78">
        <v>95</v>
      </c>
      <c r="CA78">
        <v>4</v>
      </c>
      <c r="CB78">
        <v>0</v>
      </c>
      <c r="CC78">
        <v>0</v>
      </c>
      <c r="CD78">
        <v>0</v>
      </c>
      <c r="CE78" t="s">
        <v>124</v>
      </c>
      <c r="CF78" t="s">
        <v>125</v>
      </c>
      <c r="CG78" t="s">
        <v>126</v>
      </c>
      <c r="CH78" t="s">
        <v>126</v>
      </c>
      <c r="CI78" t="s">
        <v>126</v>
      </c>
      <c r="CJ78" t="s">
        <v>126</v>
      </c>
      <c r="CK78" t="s">
        <v>126</v>
      </c>
      <c r="CL78">
        <v>4606260</v>
      </c>
      <c r="CM78">
        <v>4609260</v>
      </c>
    </row>
    <row r="79" spans="1:91" hidden="1" x14ac:dyDescent="0.2">
      <c r="A79" t="s">
        <v>91</v>
      </c>
      <c r="B79" t="s">
        <v>92</v>
      </c>
      <c r="C79" t="s">
        <v>93</v>
      </c>
      <c r="D79" t="s">
        <v>94</v>
      </c>
      <c r="E79" t="s">
        <v>95</v>
      </c>
      <c r="F79" t="s">
        <v>203</v>
      </c>
      <c r="G79" t="s">
        <v>230</v>
      </c>
      <c r="H79">
        <v>32339260</v>
      </c>
      <c r="I79" t="s">
        <v>98</v>
      </c>
      <c r="J79" t="s">
        <v>99</v>
      </c>
      <c r="K79">
        <v>5000</v>
      </c>
      <c r="L79">
        <v>0</v>
      </c>
      <c r="M79">
        <v>0</v>
      </c>
      <c r="N79">
        <v>1763</v>
      </c>
      <c r="O79">
        <v>0</v>
      </c>
      <c r="P79">
        <v>6763</v>
      </c>
      <c r="Q79">
        <v>0</v>
      </c>
      <c r="R79">
        <v>5520</v>
      </c>
      <c r="S79">
        <v>1243</v>
      </c>
      <c r="T79" t="s">
        <v>205</v>
      </c>
      <c r="U79" t="s">
        <v>231</v>
      </c>
      <c r="V79" t="s">
        <v>232</v>
      </c>
      <c r="W79" t="s">
        <v>233</v>
      </c>
      <c r="X79">
        <v>30002260</v>
      </c>
      <c r="Y79" t="s">
        <v>101</v>
      </c>
      <c r="Z79" t="s">
        <v>102</v>
      </c>
      <c r="AA79" t="s">
        <v>103</v>
      </c>
      <c r="AB79" t="s">
        <v>104</v>
      </c>
      <c r="AC79" t="s">
        <v>104</v>
      </c>
      <c r="AD79">
        <v>341260</v>
      </c>
      <c r="AE79" t="s">
        <v>105</v>
      </c>
      <c r="AF79" t="s">
        <v>106</v>
      </c>
      <c r="AG79" t="s">
        <v>107</v>
      </c>
      <c r="AH79" t="s">
        <v>107</v>
      </c>
      <c r="AI79">
        <v>30084260</v>
      </c>
      <c r="AJ79" t="s">
        <v>108</v>
      </c>
      <c r="AK79" t="s">
        <v>108</v>
      </c>
      <c r="AM79" t="s">
        <v>108</v>
      </c>
      <c r="AN79">
        <v>235260</v>
      </c>
      <c r="AO79" t="s">
        <v>109</v>
      </c>
      <c r="AP79" t="s">
        <v>109</v>
      </c>
      <c r="AQ79" t="s">
        <v>109</v>
      </c>
      <c r="AR79">
        <v>4260</v>
      </c>
      <c r="AS79" t="s">
        <v>110</v>
      </c>
      <c r="AT79" t="s">
        <v>110</v>
      </c>
      <c r="AU79" t="s">
        <v>111</v>
      </c>
      <c r="AV79" t="s">
        <v>112</v>
      </c>
      <c r="AW79" t="s">
        <v>113</v>
      </c>
      <c r="AX79" t="s">
        <v>169</v>
      </c>
      <c r="AY79" t="s">
        <v>169</v>
      </c>
      <c r="AZ79">
        <v>3375260</v>
      </c>
      <c r="BA79" t="s">
        <v>116</v>
      </c>
      <c r="BB79" t="s">
        <v>117</v>
      </c>
      <c r="BC79" t="s">
        <v>118</v>
      </c>
      <c r="BD79" t="s">
        <v>118</v>
      </c>
      <c r="BE79" t="s">
        <v>119</v>
      </c>
      <c r="BG79" t="s">
        <v>119</v>
      </c>
      <c r="BH79">
        <v>95260</v>
      </c>
      <c r="BI79" t="s">
        <v>154</v>
      </c>
      <c r="BJ79" t="s">
        <v>111</v>
      </c>
      <c r="BK79" t="s">
        <v>111</v>
      </c>
      <c r="BL79" t="s">
        <v>121</v>
      </c>
      <c r="BM79" t="s">
        <v>122</v>
      </c>
      <c r="BN79" t="s">
        <v>123</v>
      </c>
      <c r="BO79">
        <v>64</v>
      </c>
      <c r="BP79">
        <v>337</v>
      </c>
      <c r="BQ79">
        <v>849</v>
      </c>
      <c r="BR79">
        <v>2171</v>
      </c>
      <c r="BS79">
        <v>3</v>
      </c>
      <c r="BT79">
        <v>235</v>
      </c>
      <c r="BU79">
        <v>0</v>
      </c>
      <c r="BV79">
        <v>1</v>
      </c>
      <c r="BW79">
        <v>72</v>
      </c>
      <c r="BX79">
        <v>75</v>
      </c>
      <c r="BY79">
        <v>76</v>
      </c>
      <c r="BZ79">
        <v>95</v>
      </c>
      <c r="CA79">
        <v>4</v>
      </c>
      <c r="CB79">
        <v>0</v>
      </c>
      <c r="CC79">
        <v>0</v>
      </c>
      <c r="CD79">
        <v>0</v>
      </c>
      <c r="CE79" t="s">
        <v>124</v>
      </c>
      <c r="CF79" t="s">
        <v>125</v>
      </c>
      <c r="CG79" t="s">
        <v>126</v>
      </c>
      <c r="CH79" t="s">
        <v>126</v>
      </c>
      <c r="CI79" t="s">
        <v>126</v>
      </c>
      <c r="CJ79" t="s">
        <v>126</v>
      </c>
      <c r="CK79" t="s">
        <v>126</v>
      </c>
      <c r="CL79">
        <v>4606260</v>
      </c>
      <c r="CM79">
        <v>4609260</v>
      </c>
    </row>
    <row r="80" spans="1:91" hidden="1" x14ac:dyDescent="0.2">
      <c r="A80" t="s">
        <v>91</v>
      </c>
      <c r="B80" t="s">
        <v>92</v>
      </c>
      <c r="C80" t="s">
        <v>93</v>
      </c>
      <c r="D80" t="s">
        <v>94</v>
      </c>
      <c r="E80" t="s">
        <v>95</v>
      </c>
      <c r="F80" t="s">
        <v>203</v>
      </c>
      <c r="G80" t="s">
        <v>230</v>
      </c>
      <c r="H80">
        <v>32339260</v>
      </c>
      <c r="I80" t="s">
        <v>98</v>
      </c>
      <c r="J80" t="s">
        <v>99</v>
      </c>
      <c r="K80">
        <v>10000</v>
      </c>
      <c r="L80">
        <v>0</v>
      </c>
      <c r="M80">
        <v>0</v>
      </c>
      <c r="N80">
        <v>-763</v>
      </c>
      <c r="O80">
        <v>0</v>
      </c>
      <c r="P80">
        <v>9237</v>
      </c>
      <c r="Q80">
        <v>0</v>
      </c>
      <c r="R80">
        <v>9237</v>
      </c>
      <c r="S80">
        <v>0</v>
      </c>
      <c r="T80" t="s">
        <v>205</v>
      </c>
      <c r="U80" t="s">
        <v>231</v>
      </c>
      <c r="V80" t="s">
        <v>232</v>
      </c>
      <c r="W80" t="s">
        <v>233</v>
      </c>
      <c r="X80">
        <v>30002260</v>
      </c>
      <c r="Y80" t="s">
        <v>101</v>
      </c>
      <c r="Z80" t="s">
        <v>102</v>
      </c>
      <c r="AA80" t="s">
        <v>103</v>
      </c>
      <c r="AB80" t="s">
        <v>104</v>
      </c>
      <c r="AC80" t="s">
        <v>104</v>
      </c>
      <c r="AD80">
        <v>341260</v>
      </c>
      <c r="AE80" t="s">
        <v>105</v>
      </c>
      <c r="AF80" t="s">
        <v>106</v>
      </c>
      <c r="AG80" t="s">
        <v>107</v>
      </c>
      <c r="AH80" t="s">
        <v>107</v>
      </c>
      <c r="AI80">
        <v>30084260</v>
      </c>
      <c r="AJ80" t="s">
        <v>108</v>
      </c>
      <c r="AK80" t="s">
        <v>108</v>
      </c>
      <c r="AM80" t="s">
        <v>108</v>
      </c>
      <c r="AN80">
        <v>235260</v>
      </c>
      <c r="AO80" t="s">
        <v>109</v>
      </c>
      <c r="AP80" t="s">
        <v>109</v>
      </c>
      <c r="AQ80" t="s">
        <v>109</v>
      </c>
      <c r="AR80">
        <v>4260</v>
      </c>
      <c r="AS80" t="s">
        <v>110</v>
      </c>
      <c r="AT80" t="s">
        <v>110</v>
      </c>
      <c r="AU80" t="s">
        <v>111</v>
      </c>
      <c r="AV80" t="s">
        <v>112</v>
      </c>
      <c r="AW80" t="s">
        <v>113</v>
      </c>
      <c r="AX80" t="s">
        <v>182</v>
      </c>
      <c r="AY80" t="s">
        <v>182</v>
      </c>
      <c r="AZ80">
        <v>3377260</v>
      </c>
      <c r="BA80" t="s">
        <v>116</v>
      </c>
      <c r="BB80" t="s">
        <v>117</v>
      </c>
      <c r="BC80" t="s">
        <v>118</v>
      </c>
      <c r="BD80" t="s">
        <v>118</v>
      </c>
      <c r="BE80" t="s">
        <v>119</v>
      </c>
      <c r="BG80" t="s">
        <v>119</v>
      </c>
      <c r="BH80">
        <v>95260</v>
      </c>
      <c r="BI80" t="s">
        <v>154</v>
      </c>
      <c r="BJ80" t="s">
        <v>111</v>
      </c>
      <c r="BK80" t="s">
        <v>111</v>
      </c>
      <c r="BL80" t="s">
        <v>121</v>
      </c>
      <c r="BM80" t="s">
        <v>122</v>
      </c>
      <c r="BN80" t="s">
        <v>123</v>
      </c>
      <c r="BO80">
        <v>64</v>
      </c>
      <c r="BP80">
        <v>337</v>
      </c>
      <c r="BQ80">
        <v>849</v>
      </c>
      <c r="BR80">
        <v>2169</v>
      </c>
      <c r="BS80">
        <v>3</v>
      </c>
      <c r="BT80">
        <v>235</v>
      </c>
      <c r="BU80">
        <v>0</v>
      </c>
      <c r="BV80">
        <v>1</v>
      </c>
      <c r="BW80">
        <v>72</v>
      </c>
      <c r="BX80">
        <v>75</v>
      </c>
      <c r="BY80">
        <v>76</v>
      </c>
      <c r="BZ80">
        <v>95</v>
      </c>
      <c r="CA80">
        <v>4</v>
      </c>
      <c r="CB80">
        <v>0</v>
      </c>
      <c r="CC80">
        <v>0</v>
      </c>
      <c r="CD80">
        <v>0</v>
      </c>
      <c r="CE80" t="s">
        <v>124</v>
      </c>
      <c r="CF80" t="s">
        <v>125</v>
      </c>
      <c r="CG80" t="s">
        <v>126</v>
      </c>
      <c r="CH80" t="s">
        <v>126</v>
      </c>
      <c r="CI80" t="s">
        <v>126</v>
      </c>
      <c r="CJ80" t="s">
        <v>126</v>
      </c>
      <c r="CK80" t="s">
        <v>126</v>
      </c>
      <c r="CL80">
        <v>4606260</v>
      </c>
      <c r="CM80">
        <v>4609260</v>
      </c>
    </row>
    <row r="81" spans="1:91" hidden="1" x14ac:dyDescent="0.2">
      <c r="A81" t="s">
        <v>91</v>
      </c>
      <c r="B81" t="s">
        <v>92</v>
      </c>
      <c r="C81" t="s">
        <v>93</v>
      </c>
      <c r="D81" t="s">
        <v>94</v>
      </c>
      <c r="E81" t="s">
        <v>95</v>
      </c>
      <c r="F81" t="s">
        <v>203</v>
      </c>
      <c r="G81" t="s">
        <v>230</v>
      </c>
      <c r="H81">
        <v>32339260</v>
      </c>
      <c r="I81" t="s">
        <v>98</v>
      </c>
      <c r="J81" t="s">
        <v>99</v>
      </c>
      <c r="K81">
        <v>15000</v>
      </c>
      <c r="L81">
        <v>0</v>
      </c>
      <c r="M81">
        <v>0</v>
      </c>
      <c r="N81">
        <v>0</v>
      </c>
      <c r="O81">
        <v>0</v>
      </c>
      <c r="P81">
        <v>15000</v>
      </c>
      <c r="Q81">
        <v>0</v>
      </c>
      <c r="R81">
        <v>8882</v>
      </c>
      <c r="S81">
        <v>6118</v>
      </c>
      <c r="T81" t="s">
        <v>205</v>
      </c>
      <c r="U81" t="s">
        <v>231</v>
      </c>
      <c r="V81" t="s">
        <v>232</v>
      </c>
      <c r="W81" t="s">
        <v>233</v>
      </c>
      <c r="X81">
        <v>30002260</v>
      </c>
      <c r="Y81" t="s">
        <v>101</v>
      </c>
      <c r="Z81" t="s">
        <v>102</v>
      </c>
      <c r="AA81" t="s">
        <v>103</v>
      </c>
      <c r="AB81" t="s">
        <v>104</v>
      </c>
      <c r="AC81" t="s">
        <v>104</v>
      </c>
      <c r="AD81">
        <v>341260</v>
      </c>
      <c r="AE81" t="s">
        <v>105</v>
      </c>
      <c r="AF81" t="s">
        <v>106</v>
      </c>
      <c r="AG81" t="s">
        <v>107</v>
      </c>
      <c r="AH81" t="s">
        <v>107</v>
      </c>
      <c r="AI81">
        <v>30084260</v>
      </c>
      <c r="AJ81" t="s">
        <v>108</v>
      </c>
      <c r="AK81" t="s">
        <v>108</v>
      </c>
      <c r="AM81" t="s">
        <v>108</v>
      </c>
      <c r="AN81">
        <v>235260</v>
      </c>
      <c r="AO81" t="s">
        <v>109</v>
      </c>
      <c r="AP81" t="s">
        <v>109</v>
      </c>
      <c r="AQ81" t="s">
        <v>109</v>
      </c>
      <c r="AR81">
        <v>4260</v>
      </c>
      <c r="AS81" t="s">
        <v>110</v>
      </c>
      <c r="AT81" t="s">
        <v>110</v>
      </c>
      <c r="AU81" t="s">
        <v>160</v>
      </c>
      <c r="AV81" t="s">
        <v>172</v>
      </c>
      <c r="AW81" t="s">
        <v>173</v>
      </c>
      <c r="AX81" t="s">
        <v>174</v>
      </c>
      <c r="AY81" t="s">
        <v>180</v>
      </c>
      <c r="AZ81">
        <v>4160260</v>
      </c>
      <c r="BA81" t="s">
        <v>116</v>
      </c>
      <c r="BB81" t="s">
        <v>117</v>
      </c>
      <c r="BC81" t="s">
        <v>118</v>
      </c>
      <c r="BD81" t="s">
        <v>118</v>
      </c>
      <c r="BE81" t="s">
        <v>119</v>
      </c>
      <c r="BG81" t="s">
        <v>119</v>
      </c>
      <c r="BH81">
        <v>95260</v>
      </c>
      <c r="BI81" t="s">
        <v>154</v>
      </c>
      <c r="BJ81" t="s">
        <v>160</v>
      </c>
      <c r="BK81" t="s">
        <v>160</v>
      </c>
      <c r="BL81" t="s">
        <v>121</v>
      </c>
      <c r="BM81" t="s">
        <v>122</v>
      </c>
      <c r="BN81" t="s">
        <v>123</v>
      </c>
      <c r="BO81">
        <v>63</v>
      </c>
      <c r="BP81">
        <v>358</v>
      </c>
      <c r="BQ81">
        <v>1113</v>
      </c>
      <c r="BR81">
        <v>2829</v>
      </c>
      <c r="BS81">
        <v>3</v>
      </c>
      <c r="BT81">
        <v>235</v>
      </c>
      <c r="BU81">
        <v>0</v>
      </c>
      <c r="BV81">
        <v>1</v>
      </c>
      <c r="BW81">
        <v>72</v>
      </c>
      <c r="BX81">
        <v>75</v>
      </c>
      <c r="BY81">
        <v>76</v>
      </c>
      <c r="BZ81">
        <v>95</v>
      </c>
      <c r="CA81">
        <v>4</v>
      </c>
      <c r="CB81">
        <v>0</v>
      </c>
      <c r="CC81">
        <v>0</v>
      </c>
      <c r="CD81">
        <v>0</v>
      </c>
      <c r="CE81" t="s">
        <v>124</v>
      </c>
      <c r="CF81" t="s">
        <v>125</v>
      </c>
      <c r="CG81" t="s">
        <v>166</v>
      </c>
      <c r="CH81" t="s">
        <v>183</v>
      </c>
      <c r="CI81" t="s">
        <v>184</v>
      </c>
      <c r="CJ81" t="s">
        <v>184</v>
      </c>
      <c r="CK81" t="s">
        <v>184</v>
      </c>
      <c r="CL81">
        <v>4606260</v>
      </c>
      <c r="CM81">
        <v>4609260</v>
      </c>
    </row>
    <row r="82" spans="1:91" hidden="1" x14ac:dyDescent="0.2">
      <c r="A82" t="s">
        <v>91</v>
      </c>
      <c r="B82" t="s">
        <v>92</v>
      </c>
      <c r="C82" t="s">
        <v>93</v>
      </c>
      <c r="D82" t="s">
        <v>94</v>
      </c>
      <c r="E82" t="s">
        <v>95</v>
      </c>
      <c r="F82" t="s">
        <v>203</v>
      </c>
      <c r="G82" t="s">
        <v>230</v>
      </c>
      <c r="H82">
        <v>32339260</v>
      </c>
      <c r="I82" t="s">
        <v>98</v>
      </c>
      <c r="J82" t="s">
        <v>99</v>
      </c>
      <c r="K82">
        <v>20000</v>
      </c>
      <c r="L82">
        <v>-20000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 t="s">
        <v>205</v>
      </c>
      <c r="U82" t="s">
        <v>231</v>
      </c>
      <c r="V82" t="s">
        <v>232</v>
      </c>
      <c r="W82" t="s">
        <v>233</v>
      </c>
      <c r="X82">
        <v>30002260</v>
      </c>
      <c r="Y82" t="s">
        <v>101</v>
      </c>
      <c r="Z82" t="s">
        <v>102</v>
      </c>
      <c r="AA82" t="s">
        <v>103</v>
      </c>
      <c r="AB82" t="s">
        <v>104</v>
      </c>
      <c r="AC82" t="s">
        <v>104</v>
      </c>
      <c r="AD82">
        <v>341260</v>
      </c>
      <c r="AE82" t="s">
        <v>105</v>
      </c>
      <c r="AF82" t="s">
        <v>106</v>
      </c>
      <c r="AG82" t="s">
        <v>107</v>
      </c>
      <c r="AH82" t="s">
        <v>107</v>
      </c>
      <c r="AI82">
        <v>30084260</v>
      </c>
      <c r="AJ82" t="s">
        <v>108</v>
      </c>
      <c r="AK82" t="s">
        <v>108</v>
      </c>
      <c r="AM82" t="s">
        <v>108</v>
      </c>
      <c r="AN82">
        <v>235260</v>
      </c>
      <c r="AO82" t="s">
        <v>109</v>
      </c>
      <c r="AP82" t="s">
        <v>109</v>
      </c>
      <c r="AQ82" t="s">
        <v>109</v>
      </c>
      <c r="AR82">
        <v>4260</v>
      </c>
      <c r="AS82" t="s">
        <v>110</v>
      </c>
      <c r="AT82" t="s">
        <v>110</v>
      </c>
      <c r="AU82" t="s">
        <v>111</v>
      </c>
      <c r="AV82" t="s">
        <v>176</v>
      </c>
      <c r="AW82" t="s">
        <v>177</v>
      </c>
      <c r="AX82" t="s">
        <v>177</v>
      </c>
      <c r="AY82" t="s">
        <v>177</v>
      </c>
      <c r="AZ82">
        <v>2245260</v>
      </c>
      <c r="BA82" t="s">
        <v>116</v>
      </c>
      <c r="BB82" t="s">
        <v>117</v>
      </c>
      <c r="BC82" t="s">
        <v>118</v>
      </c>
      <c r="BD82" t="s">
        <v>118</v>
      </c>
      <c r="BE82" t="s">
        <v>119</v>
      </c>
      <c r="BG82" t="s">
        <v>119</v>
      </c>
      <c r="BH82">
        <v>95260</v>
      </c>
      <c r="BI82" t="s">
        <v>120</v>
      </c>
      <c r="BJ82" t="s">
        <v>120</v>
      </c>
      <c r="BK82" t="s">
        <v>120</v>
      </c>
      <c r="BL82" t="s">
        <v>121</v>
      </c>
      <c r="BM82" t="s">
        <v>122</v>
      </c>
      <c r="BN82" t="s">
        <v>123</v>
      </c>
      <c r="BO82">
        <v>64</v>
      </c>
      <c r="BP82">
        <v>332</v>
      </c>
      <c r="BQ82">
        <v>884</v>
      </c>
      <c r="BR82">
        <v>2245</v>
      </c>
      <c r="BS82">
        <v>3</v>
      </c>
      <c r="BT82">
        <v>235</v>
      </c>
      <c r="BU82">
        <v>0</v>
      </c>
      <c r="BV82">
        <v>1</v>
      </c>
      <c r="BW82">
        <v>72</v>
      </c>
      <c r="BX82">
        <v>75</v>
      </c>
      <c r="BY82">
        <v>76</v>
      </c>
      <c r="BZ82">
        <v>95</v>
      </c>
      <c r="CA82">
        <v>4</v>
      </c>
      <c r="CB82">
        <v>0</v>
      </c>
      <c r="CC82">
        <v>0</v>
      </c>
      <c r="CD82">
        <v>0</v>
      </c>
      <c r="CE82" t="s">
        <v>124</v>
      </c>
      <c r="CF82" t="s">
        <v>139</v>
      </c>
      <c r="CG82" t="s">
        <v>185</v>
      </c>
      <c r="CH82" t="s">
        <v>186</v>
      </c>
      <c r="CI82" t="s">
        <v>186</v>
      </c>
      <c r="CJ82" t="s">
        <v>186</v>
      </c>
      <c r="CK82" t="s">
        <v>186</v>
      </c>
      <c r="CL82">
        <v>4606260</v>
      </c>
      <c r="CM82">
        <v>4609260</v>
      </c>
    </row>
    <row r="83" spans="1:91" hidden="1" x14ac:dyDescent="0.2">
      <c r="A83" t="s">
        <v>91</v>
      </c>
      <c r="B83" t="s">
        <v>92</v>
      </c>
      <c r="C83" t="s">
        <v>93</v>
      </c>
      <c r="D83" t="s">
        <v>94</v>
      </c>
      <c r="E83" t="s">
        <v>95</v>
      </c>
      <c r="F83" t="s">
        <v>203</v>
      </c>
      <c r="G83" t="s">
        <v>230</v>
      </c>
      <c r="H83">
        <v>32339260</v>
      </c>
      <c r="I83" t="s">
        <v>98</v>
      </c>
      <c r="J83" t="s">
        <v>99</v>
      </c>
      <c r="K83">
        <v>60000</v>
      </c>
      <c r="L83">
        <v>0</v>
      </c>
      <c r="M83">
        <v>0</v>
      </c>
      <c r="N83">
        <v>0</v>
      </c>
      <c r="O83">
        <v>0</v>
      </c>
      <c r="P83">
        <v>60000</v>
      </c>
      <c r="Q83">
        <v>0</v>
      </c>
      <c r="R83">
        <v>137477.54999999999</v>
      </c>
      <c r="S83">
        <v>-77477.55</v>
      </c>
      <c r="T83" t="s">
        <v>205</v>
      </c>
      <c r="U83" t="s">
        <v>231</v>
      </c>
      <c r="V83" t="s">
        <v>232</v>
      </c>
      <c r="W83" t="s">
        <v>233</v>
      </c>
      <c r="X83">
        <v>30002260</v>
      </c>
      <c r="Y83" t="s">
        <v>101</v>
      </c>
      <c r="Z83" t="s">
        <v>102</v>
      </c>
      <c r="AA83" t="s">
        <v>103</v>
      </c>
      <c r="AB83" t="s">
        <v>104</v>
      </c>
      <c r="AC83" t="s">
        <v>104</v>
      </c>
      <c r="AD83">
        <v>341260</v>
      </c>
      <c r="AE83" t="s">
        <v>105</v>
      </c>
      <c r="AF83" t="s">
        <v>106</v>
      </c>
      <c r="AG83" t="s">
        <v>107</v>
      </c>
      <c r="AH83" t="s">
        <v>107</v>
      </c>
      <c r="AI83">
        <v>30084260</v>
      </c>
      <c r="AJ83" t="s">
        <v>108</v>
      </c>
      <c r="AK83" t="s">
        <v>108</v>
      </c>
      <c r="AM83" t="s">
        <v>108</v>
      </c>
      <c r="AN83">
        <v>235260</v>
      </c>
      <c r="AO83" t="s">
        <v>109</v>
      </c>
      <c r="AP83" t="s">
        <v>109</v>
      </c>
      <c r="AQ83" t="s">
        <v>109</v>
      </c>
      <c r="AR83">
        <v>4260</v>
      </c>
      <c r="AS83" t="s">
        <v>110</v>
      </c>
      <c r="AT83" t="s">
        <v>110</v>
      </c>
      <c r="AU83" t="s">
        <v>160</v>
      </c>
      <c r="AV83" t="s">
        <v>172</v>
      </c>
      <c r="AW83" t="s">
        <v>173</v>
      </c>
      <c r="AX83" t="s">
        <v>174</v>
      </c>
      <c r="AY83" t="s">
        <v>193</v>
      </c>
      <c r="AZ83">
        <v>4158260</v>
      </c>
      <c r="BA83" t="s">
        <v>116</v>
      </c>
      <c r="BB83" t="s">
        <v>117</v>
      </c>
      <c r="BC83" t="s">
        <v>118</v>
      </c>
      <c r="BD83" t="s">
        <v>118</v>
      </c>
      <c r="BE83" t="s">
        <v>119</v>
      </c>
      <c r="BG83" t="s">
        <v>119</v>
      </c>
      <c r="BH83">
        <v>95260</v>
      </c>
      <c r="BI83" t="s">
        <v>154</v>
      </c>
      <c r="BJ83" t="s">
        <v>160</v>
      </c>
      <c r="BK83" t="s">
        <v>160</v>
      </c>
      <c r="BL83" t="s">
        <v>121</v>
      </c>
      <c r="BM83" t="s">
        <v>122</v>
      </c>
      <c r="BN83" t="s">
        <v>123</v>
      </c>
      <c r="BO83">
        <v>63</v>
      </c>
      <c r="BP83">
        <v>358</v>
      </c>
      <c r="BQ83">
        <v>1113</v>
      </c>
      <c r="BR83">
        <v>2829</v>
      </c>
      <c r="BS83">
        <v>3</v>
      </c>
      <c r="BT83">
        <v>235</v>
      </c>
      <c r="BU83">
        <v>0</v>
      </c>
      <c r="BV83">
        <v>1</v>
      </c>
      <c r="BW83">
        <v>72</v>
      </c>
      <c r="BX83">
        <v>75</v>
      </c>
      <c r="BY83">
        <v>76</v>
      </c>
      <c r="BZ83">
        <v>95</v>
      </c>
      <c r="CA83">
        <v>4</v>
      </c>
      <c r="CB83">
        <v>0</v>
      </c>
      <c r="CC83">
        <v>0</v>
      </c>
      <c r="CD83">
        <v>0</v>
      </c>
      <c r="CE83" t="s">
        <v>124</v>
      </c>
      <c r="CF83" t="s">
        <v>125</v>
      </c>
      <c r="CG83" t="s">
        <v>166</v>
      </c>
      <c r="CH83" t="s">
        <v>183</v>
      </c>
      <c r="CI83" t="s">
        <v>184</v>
      </c>
      <c r="CJ83" t="s">
        <v>184</v>
      </c>
      <c r="CK83" t="s">
        <v>184</v>
      </c>
      <c r="CL83">
        <v>4606260</v>
      </c>
      <c r="CM83">
        <v>4609260</v>
      </c>
    </row>
    <row r="84" spans="1:91" hidden="1" x14ac:dyDescent="0.2">
      <c r="A84" t="s">
        <v>91</v>
      </c>
      <c r="B84" t="s">
        <v>92</v>
      </c>
      <c r="C84" t="s">
        <v>93</v>
      </c>
      <c r="D84" t="s">
        <v>94</v>
      </c>
      <c r="E84" t="s">
        <v>95</v>
      </c>
      <c r="F84" t="s">
        <v>203</v>
      </c>
      <c r="G84" t="s">
        <v>230</v>
      </c>
      <c r="H84">
        <v>32339260</v>
      </c>
      <c r="I84" t="s">
        <v>98</v>
      </c>
      <c r="J84" t="s">
        <v>99</v>
      </c>
      <c r="K84">
        <v>70000</v>
      </c>
      <c r="L84">
        <v>33500</v>
      </c>
      <c r="M84">
        <v>0</v>
      </c>
      <c r="N84">
        <v>0</v>
      </c>
      <c r="O84">
        <v>0</v>
      </c>
      <c r="P84">
        <v>103500</v>
      </c>
      <c r="Q84">
        <v>0</v>
      </c>
      <c r="R84">
        <v>96017.34</v>
      </c>
      <c r="S84">
        <v>7482.66</v>
      </c>
      <c r="T84" t="s">
        <v>205</v>
      </c>
      <c r="U84" t="s">
        <v>231</v>
      </c>
      <c r="V84" t="s">
        <v>232</v>
      </c>
      <c r="W84" t="s">
        <v>233</v>
      </c>
      <c r="X84">
        <v>30002260</v>
      </c>
      <c r="Y84" t="s">
        <v>101</v>
      </c>
      <c r="Z84" t="s">
        <v>102</v>
      </c>
      <c r="AA84" t="s">
        <v>103</v>
      </c>
      <c r="AB84" t="s">
        <v>104</v>
      </c>
      <c r="AC84" t="s">
        <v>104</v>
      </c>
      <c r="AD84">
        <v>341260</v>
      </c>
      <c r="AE84" t="s">
        <v>105</v>
      </c>
      <c r="AF84" t="s">
        <v>106</v>
      </c>
      <c r="AG84" t="s">
        <v>107</v>
      </c>
      <c r="AH84" t="s">
        <v>107</v>
      </c>
      <c r="AI84">
        <v>30084260</v>
      </c>
      <c r="AJ84" t="s">
        <v>108</v>
      </c>
      <c r="AK84" t="s">
        <v>108</v>
      </c>
      <c r="AM84" t="s">
        <v>108</v>
      </c>
      <c r="AN84">
        <v>235260</v>
      </c>
      <c r="AO84" t="s">
        <v>109</v>
      </c>
      <c r="AP84" t="s">
        <v>109</v>
      </c>
      <c r="AQ84" t="s">
        <v>109</v>
      </c>
      <c r="AR84">
        <v>4260</v>
      </c>
      <c r="AS84" t="s">
        <v>110</v>
      </c>
      <c r="AT84" t="s">
        <v>110</v>
      </c>
      <c r="AU84" t="s">
        <v>111</v>
      </c>
      <c r="AV84" t="s">
        <v>112</v>
      </c>
      <c r="AW84" t="s">
        <v>113</v>
      </c>
      <c r="AX84" t="s">
        <v>188</v>
      </c>
      <c r="AY84" t="s">
        <v>189</v>
      </c>
      <c r="AZ84">
        <v>3999260</v>
      </c>
      <c r="BA84" t="s">
        <v>116</v>
      </c>
      <c r="BB84" t="s">
        <v>117</v>
      </c>
      <c r="BC84" t="s">
        <v>118</v>
      </c>
      <c r="BD84" t="s">
        <v>118</v>
      </c>
      <c r="BE84" t="s">
        <v>119</v>
      </c>
      <c r="BG84" t="s">
        <v>119</v>
      </c>
      <c r="BH84">
        <v>95260</v>
      </c>
      <c r="BI84" t="s">
        <v>154</v>
      </c>
      <c r="BJ84" t="s">
        <v>111</v>
      </c>
      <c r="BK84" t="s">
        <v>111</v>
      </c>
      <c r="BL84" t="s">
        <v>121</v>
      </c>
      <c r="BM84" t="s">
        <v>122</v>
      </c>
      <c r="BN84" t="s">
        <v>123</v>
      </c>
      <c r="BO84">
        <v>64</v>
      </c>
      <c r="BP84">
        <v>337</v>
      </c>
      <c r="BQ84">
        <v>849</v>
      </c>
      <c r="BR84">
        <v>2173</v>
      </c>
      <c r="BS84">
        <v>3</v>
      </c>
      <c r="BT84">
        <v>235</v>
      </c>
      <c r="BU84">
        <v>0</v>
      </c>
      <c r="BV84">
        <v>1</v>
      </c>
      <c r="BW84">
        <v>72</v>
      </c>
      <c r="BX84">
        <v>75</v>
      </c>
      <c r="BY84">
        <v>76</v>
      </c>
      <c r="BZ84">
        <v>95</v>
      </c>
      <c r="CA84">
        <v>4</v>
      </c>
      <c r="CB84">
        <v>0</v>
      </c>
      <c r="CC84">
        <v>0</v>
      </c>
      <c r="CD84">
        <v>0</v>
      </c>
      <c r="CE84" t="s">
        <v>124</v>
      </c>
      <c r="CF84" t="s">
        <v>125</v>
      </c>
      <c r="CG84" t="s">
        <v>126</v>
      </c>
      <c r="CH84" t="s">
        <v>126</v>
      </c>
      <c r="CI84" t="s">
        <v>126</v>
      </c>
      <c r="CJ84" t="s">
        <v>126</v>
      </c>
      <c r="CK84" t="s">
        <v>126</v>
      </c>
      <c r="CL84">
        <v>4606260</v>
      </c>
      <c r="CM84">
        <v>4609260</v>
      </c>
    </row>
    <row r="85" spans="1:91" hidden="1" x14ac:dyDescent="0.2">
      <c r="A85" t="s">
        <v>91</v>
      </c>
      <c r="B85" t="s">
        <v>92</v>
      </c>
      <c r="C85" t="s">
        <v>93</v>
      </c>
      <c r="D85" t="s">
        <v>94</v>
      </c>
      <c r="E85" t="s">
        <v>95</v>
      </c>
      <c r="F85" t="s">
        <v>203</v>
      </c>
      <c r="G85" t="s">
        <v>230</v>
      </c>
      <c r="H85">
        <v>32339260</v>
      </c>
      <c r="I85" t="s">
        <v>98</v>
      </c>
      <c r="J85" t="s">
        <v>99</v>
      </c>
      <c r="K85">
        <v>120000</v>
      </c>
      <c r="L85">
        <v>0</v>
      </c>
      <c r="M85">
        <v>0</v>
      </c>
      <c r="N85">
        <v>0</v>
      </c>
      <c r="O85">
        <v>0</v>
      </c>
      <c r="P85">
        <v>120000</v>
      </c>
      <c r="Q85">
        <v>0</v>
      </c>
      <c r="R85">
        <v>92756.54</v>
      </c>
      <c r="S85">
        <v>27243.46</v>
      </c>
      <c r="T85" t="s">
        <v>205</v>
      </c>
      <c r="U85" t="s">
        <v>231</v>
      </c>
      <c r="V85" t="s">
        <v>232</v>
      </c>
      <c r="W85" t="s">
        <v>233</v>
      </c>
      <c r="X85">
        <v>30002260</v>
      </c>
      <c r="Y85" t="s">
        <v>101</v>
      </c>
      <c r="Z85" t="s">
        <v>102</v>
      </c>
      <c r="AA85" t="s">
        <v>103</v>
      </c>
      <c r="AB85" t="s">
        <v>104</v>
      </c>
      <c r="AC85" t="s">
        <v>104</v>
      </c>
      <c r="AD85">
        <v>341260</v>
      </c>
      <c r="AE85" t="s">
        <v>105</v>
      </c>
      <c r="AF85" t="s">
        <v>106</v>
      </c>
      <c r="AG85" t="s">
        <v>107</v>
      </c>
      <c r="AH85" t="s">
        <v>107</v>
      </c>
      <c r="AI85">
        <v>30084260</v>
      </c>
      <c r="AJ85" t="s">
        <v>108</v>
      </c>
      <c r="AK85" t="s">
        <v>108</v>
      </c>
      <c r="AM85" t="s">
        <v>108</v>
      </c>
      <c r="AN85">
        <v>235260</v>
      </c>
      <c r="AO85" t="s">
        <v>109</v>
      </c>
      <c r="AP85" t="s">
        <v>109</v>
      </c>
      <c r="AQ85" t="s">
        <v>109</v>
      </c>
      <c r="AR85">
        <v>4260</v>
      </c>
      <c r="AS85" t="s">
        <v>110</v>
      </c>
      <c r="AT85" t="s">
        <v>110</v>
      </c>
      <c r="AU85" t="s">
        <v>160</v>
      </c>
      <c r="AV85" t="s">
        <v>172</v>
      </c>
      <c r="AW85" t="s">
        <v>173</v>
      </c>
      <c r="AX85" t="s">
        <v>174</v>
      </c>
      <c r="AY85" t="s">
        <v>197</v>
      </c>
      <c r="AZ85">
        <v>4156260</v>
      </c>
      <c r="BA85" t="s">
        <v>116</v>
      </c>
      <c r="BB85" t="s">
        <v>117</v>
      </c>
      <c r="BC85" t="s">
        <v>118</v>
      </c>
      <c r="BD85" t="s">
        <v>118</v>
      </c>
      <c r="BE85" t="s">
        <v>119</v>
      </c>
      <c r="BG85" t="s">
        <v>119</v>
      </c>
      <c r="BH85">
        <v>95260</v>
      </c>
      <c r="BI85" t="s">
        <v>154</v>
      </c>
      <c r="BJ85" t="s">
        <v>160</v>
      </c>
      <c r="BK85" t="s">
        <v>160</v>
      </c>
      <c r="BL85" t="s">
        <v>121</v>
      </c>
      <c r="BM85" t="s">
        <v>122</v>
      </c>
      <c r="BN85" t="s">
        <v>123</v>
      </c>
      <c r="BO85">
        <v>63</v>
      </c>
      <c r="BP85">
        <v>358</v>
      </c>
      <c r="BQ85">
        <v>1113</v>
      </c>
      <c r="BR85">
        <v>2829</v>
      </c>
      <c r="BS85">
        <v>3</v>
      </c>
      <c r="BT85">
        <v>235</v>
      </c>
      <c r="BU85">
        <v>0</v>
      </c>
      <c r="BV85">
        <v>1</v>
      </c>
      <c r="BW85">
        <v>72</v>
      </c>
      <c r="BX85">
        <v>75</v>
      </c>
      <c r="BY85">
        <v>76</v>
      </c>
      <c r="BZ85">
        <v>95</v>
      </c>
      <c r="CA85">
        <v>4</v>
      </c>
      <c r="CB85">
        <v>0</v>
      </c>
      <c r="CC85">
        <v>0</v>
      </c>
      <c r="CD85">
        <v>0</v>
      </c>
      <c r="CE85" t="s">
        <v>124</v>
      </c>
      <c r="CF85" t="s">
        <v>125</v>
      </c>
      <c r="CG85" t="s">
        <v>166</v>
      </c>
      <c r="CH85" t="s">
        <v>183</v>
      </c>
      <c r="CI85" t="s">
        <v>184</v>
      </c>
      <c r="CJ85" t="s">
        <v>184</v>
      </c>
      <c r="CK85" t="s">
        <v>184</v>
      </c>
      <c r="CL85">
        <v>4606260</v>
      </c>
      <c r="CM85">
        <v>4609260</v>
      </c>
    </row>
    <row r="86" spans="1:91" hidden="1" x14ac:dyDescent="0.2">
      <c r="A86" t="s">
        <v>91</v>
      </c>
      <c r="B86" t="s">
        <v>92</v>
      </c>
      <c r="C86" t="s">
        <v>93</v>
      </c>
      <c r="D86" t="s">
        <v>94</v>
      </c>
      <c r="E86" t="s">
        <v>95</v>
      </c>
      <c r="F86" t="s">
        <v>203</v>
      </c>
      <c r="G86" t="s">
        <v>230</v>
      </c>
      <c r="H86">
        <v>32339260</v>
      </c>
      <c r="I86" t="s">
        <v>98</v>
      </c>
      <c r="J86" t="s">
        <v>99</v>
      </c>
      <c r="K86">
        <v>200000</v>
      </c>
      <c r="L86">
        <v>0</v>
      </c>
      <c r="M86">
        <v>0</v>
      </c>
      <c r="N86">
        <v>0</v>
      </c>
      <c r="O86">
        <v>0</v>
      </c>
      <c r="P86">
        <v>200000</v>
      </c>
      <c r="Q86">
        <v>0</v>
      </c>
      <c r="R86">
        <v>173987.73</v>
      </c>
      <c r="S86">
        <v>26012.27</v>
      </c>
      <c r="T86" t="s">
        <v>205</v>
      </c>
      <c r="U86" t="s">
        <v>231</v>
      </c>
      <c r="V86" t="s">
        <v>232</v>
      </c>
      <c r="W86" t="s">
        <v>233</v>
      </c>
      <c r="X86">
        <v>30002260</v>
      </c>
      <c r="Y86" t="s">
        <v>101</v>
      </c>
      <c r="Z86" t="s">
        <v>102</v>
      </c>
      <c r="AA86" t="s">
        <v>103</v>
      </c>
      <c r="AB86" t="s">
        <v>104</v>
      </c>
      <c r="AC86" t="s">
        <v>104</v>
      </c>
      <c r="AD86">
        <v>341260</v>
      </c>
      <c r="AE86" t="s">
        <v>105</v>
      </c>
      <c r="AF86" t="s">
        <v>106</v>
      </c>
      <c r="AG86" t="s">
        <v>107</v>
      </c>
      <c r="AH86" t="s">
        <v>107</v>
      </c>
      <c r="AI86">
        <v>30084260</v>
      </c>
      <c r="AJ86" t="s">
        <v>108</v>
      </c>
      <c r="AK86" t="s">
        <v>108</v>
      </c>
      <c r="AM86" t="s">
        <v>108</v>
      </c>
      <c r="AN86">
        <v>235260</v>
      </c>
      <c r="AO86" t="s">
        <v>109</v>
      </c>
      <c r="AP86" t="s">
        <v>109</v>
      </c>
      <c r="AQ86" t="s">
        <v>109</v>
      </c>
      <c r="AR86">
        <v>4260</v>
      </c>
      <c r="AS86" t="s">
        <v>110</v>
      </c>
      <c r="AT86" t="s">
        <v>110</v>
      </c>
      <c r="AU86" t="s">
        <v>160</v>
      </c>
      <c r="AV86" t="s">
        <v>172</v>
      </c>
      <c r="AW86" t="s">
        <v>173</v>
      </c>
      <c r="AX86" t="s">
        <v>174</v>
      </c>
      <c r="AY86" t="s">
        <v>191</v>
      </c>
      <c r="AZ86">
        <v>4163260</v>
      </c>
      <c r="BA86" t="s">
        <v>116</v>
      </c>
      <c r="BB86" t="s">
        <v>117</v>
      </c>
      <c r="BC86" t="s">
        <v>118</v>
      </c>
      <c r="BD86" t="s">
        <v>118</v>
      </c>
      <c r="BE86" t="s">
        <v>119</v>
      </c>
      <c r="BG86" t="s">
        <v>119</v>
      </c>
      <c r="BH86">
        <v>95260</v>
      </c>
      <c r="BI86" t="s">
        <v>154</v>
      </c>
      <c r="BJ86" t="s">
        <v>160</v>
      </c>
      <c r="BK86" t="s">
        <v>160</v>
      </c>
      <c r="BL86" t="s">
        <v>121</v>
      </c>
      <c r="BM86" t="s">
        <v>122</v>
      </c>
      <c r="BN86" t="s">
        <v>123</v>
      </c>
      <c r="BO86">
        <v>63</v>
      </c>
      <c r="BP86">
        <v>358</v>
      </c>
      <c r="BQ86">
        <v>1113</v>
      </c>
      <c r="BR86">
        <v>2829</v>
      </c>
      <c r="BS86">
        <v>3</v>
      </c>
      <c r="BT86">
        <v>235</v>
      </c>
      <c r="BU86">
        <v>0</v>
      </c>
      <c r="BV86">
        <v>1</v>
      </c>
      <c r="BW86">
        <v>72</v>
      </c>
      <c r="BX86">
        <v>75</v>
      </c>
      <c r="BY86">
        <v>76</v>
      </c>
      <c r="BZ86">
        <v>95</v>
      </c>
      <c r="CA86">
        <v>4</v>
      </c>
      <c r="CB86">
        <v>0</v>
      </c>
      <c r="CC86">
        <v>0</v>
      </c>
      <c r="CD86">
        <v>0</v>
      </c>
      <c r="CE86" t="s">
        <v>124</v>
      </c>
      <c r="CF86" t="s">
        <v>125</v>
      </c>
      <c r="CG86" t="s">
        <v>166</v>
      </c>
      <c r="CH86" t="s">
        <v>183</v>
      </c>
      <c r="CI86" t="s">
        <v>184</v>
      </c>
      <c r="CJ86" t="s">
        <v>184</v>
      </c>
      <c r="CK86" t="s">
        <v>184</v>
      </c>
      <c r="CL86">
        <v>4606260</v>
      </c>
      <c r="CM86">
        <v>4609260</v>
      </c>
    </row>
    <row r="87" spans="1:91" hidden="1" x14ac:dyDescent="0.2">
      <c r="A87" t="s">
        <v>91</v>
      </c>
      <c r="B87" t="s">
        <v>92</v>
      </c>
      <c r="C87" t="s">
        <v>93</v>
      </c>
      <c r="D87" t="s">
        <v>94</v>
      </c>
      <c r="E87" t="s">
        <v>95</v>
      </c>
      <c r="F87" t="s">
        <v>203</v>
      </c>
      <c r="G87" t="s">
        <v>230</v>
      </c>
      <c r="H87">
        <v>32339260</v>
      </c>
      <c r="I87" t="s">
        <v>98</v>
      </c>
      <c r="J87" t="s">
        <v>99</v>
      </c>
      <c r="K87">
        <v>200000</v>
      </c>
      <c r="L87">
        <v>0</v>
      </c>
      <c r="M87">
        <v>0</v>
      </c>
      <c r="N87">
        <v>0</v>
      </c>
      <c r="O87">
        <v>0</v>
      </c>
      <c r="P87">
        <v>200000</v>
      </c>
      <c r="Q87">
        <v>0</v>
      </c>
      <c r="R87">
        <v>218748</v>
      </c>
      <c r="S87">
        <v>-18748</v>
      </c>
      <c r="T87" t="s">
        <v>205</v>
      </c>
      <c r="U87" t="s">
        <v>231</v>
      </c>
      <c r="V87" t="s">
        <v>232</v>
      </c>
      <c r="W87" t="s">
        <v>233</v>
      </c>
      <c r="X87">
        <v>30002260</v>
      </c>
      <c r="Y87" t="s">
        <v>101</v>
      </c>
      <c r="Z87" t="s">
        <v>102</v>
      </c>
      <c r="AA87" t="s">
        <v>103</v>
      </c>
      <c r="AB87" t="s">
        <v>104</v>
      </c>
      <c r="AC87" t="s">
        <v>104</v>
      </c>
      <c r="AD87">
        <v>341260</v>
      </c>
      <c r="AE87" t="s">
        <v>105</v>
      </c>
      <c r="AF87" t="s">
        <v>106</v>
      </c>
      <c r="AG87" t="s">
        <v>107</v>
      </c>
      <c r="AH87" t="s">
        <v>107</v>
      </c>
      <c r="AI87">
        <v>30084260</v>
      </c>
      <c r="AJ87" t="s">
        <v>108</v>
      </c>
      <c r="AK87" t="s">
        <v>108</v>
      </c>
      <c r="AM87" t="s">
        <v>108</v>
      </c>
      <c r="AN87">
        <v>235260</v>
      </c>
      <c r="AO87" t="s">
        <v>109</v>
      </c>
      <c r="AP87" t="s">
        <v>109</v>
      </c>
      <c r="AQ87" t="s">
        <v>109</v>
      </c>
      <c r="AR87">
        <v>4260</v>
      </c>
      <c r="AS87" t="s">
        <v>110</v>
      </c>
      <c r="AT87" t="s">
        <v>110</v>
      </c>
      <c r="AU87" t="s">
        <v>160</v>
      </c>
      <c r="AV87" t="s">
        <v>172</v>
      </c>
      <c r="AW87" t="s">
        <v>173</v>
      </c>
      <c r="AX87" t="s">
        <v>174</v>
      </c>
      <c r="AY87" t="s">
        <v>192</v>
      </c>
      <c r="AZ87">
        <v>4155260</v>
      </c>
      <c r="BA87" t="s">
        <v>116</v>
      </c>
      <c r="BB87" t="s">
        <v>117</v>
      </c>
      <c r="BC87" t="s">
        <v>118</v>
      </c>
      <c r="BD87" t="s">
        <v>118</v>
      </c>
      <c r="BE87" t="s">
        <v>119</v>
      </c>
      <c r="BG87" t="s">
        <v>119</v>
      </c>
      <c r="BH87">
        <v>95260</v>
      </c>
      <c r="BI87" t="s">
        <v>154</v>
      </c>
      <c r="BJ87" t="s">
        <v>160</v>
      </c>
      <c r="BK87" t="s">
        <v>160</v>
      </c>
      <c r="BL87" t="s">
        <v>121</v>
      </c>
      <c r="BM87" t="s">
        <v>122</v>
      </c>
      <c r="BN87" t="s">
        <v>123</v>
      </c>
      <c r="BO87">
        <v>63</v>
      </c>
      <c r="BP87">
        <v>358</v>
      </c>
      <c r="BQ87">
        <v>1113</v>
      </c>
      <c r="BR87">
        <v>2829</v>
      </c>
      <c r="BS87">
        <v>3</v>
      </c>
      <c r="BT87">
        <v>235</v>
      </c>
      <c r="BU87">
        <v>0</v>
      </c>
      <c r="BV87">
        <v>1</v>
      </c>
      <c r="BW87">
        <v>72</v>
      </c>
      <c r="BX87">
        <v>75</v>
      </c>
      <c r="BY87">
        <v>76</v>
      </c>
      <c r="BZ87">
        <v>95</v>
      </c>
      <c r="CA87">
        <v>4</v>
      </c>
      <c r="CB87">
        <v>0</v>
      </c>
      <c r="CC87">
        <v>0</v>
      </c>
      <c r="CD87">
        <v>0</v>
      </c>
      <c r="CE87" t="s">
        <v>124</v>
      </c>
      <c r="CF87" t="s">
        <v>125</v>
      </c>
      <c r="CG87" t="s">
        <v>166</v>
      </c>
      <c r="CH87" t="s">
        <v>183</v>
      </c>
      <c r="CI87" t="s">
        <v>184</v>
      </c>
      <c r="CJ87" t="s">
        <v>184</v>
      </c>
      <c r="CK87" t="s">
        <v>184</v>
      </c>
      <c r="CL87">
        <v>4606260</v>
      </c>
      <c r="CM87">
        <v>4609260</v>
      </c>
    </row>
    <row r="88" spans="1:91" hidden="1" x14ac:dyDescent="0.2">
      <c r="A88" t="s">
        <v>91</v>
      </c>
      <c r="B88" t="s">
        <v>92</v>
      </c>
      <c r="C88" t="s">
        <v>93</v>
      </c>
      <c r="D88" t="s">
        <v>94</v>
      </c>
      <c r="E88" t="s">
        <v>95</v>
      </c>
      <c r="F88" t="s">
        <v>203</v>
      </c>
      <c r="G88" t="s">
        <v>230</v>
      </c>
      <c r="H88">
        <v>32339260</v>
      </c>
      <c r="I88" t="s">
        <v>98</v>
      </c>
      <c r="J88" t="s">
        <v>99</v>
      </c>
      <c r="K88">
        <v>250000</v>
      </c>
      <c r="L88">
        <v>0</v>
      </c>
      <c r="M88">
        <v>0</v>
      </c>
      <c r="N88">
        <v>0</v>
      </c>
      <c r="O88">
        <v>0</v>
      </c>
      <c r="P88">
        <v>250000</v>
      </c>
      <c r="Q88">
        <v>0</v>
      </c>
      <c r="R88">
        <v>395439.58</v>
      </c>
      <c r="S88">
        <v>-145439.57999999999</v>
      </c>
      <c r="T88" t="s">
        <v>205</v>
      </c>
      <c r="U88" t="s">
        <v>231</v>
      </c>
      <c r="V88" t="s">
        <v>232</v>
      </c>
      <c r="W88" t="s">
        <v>233</v>
      </c>
      <c r="X88">
        <v>30002260</v>
      </c>
      <c r="Y88" t="s">
        <v>101</v>
      </c>
      <c r="Z88" t="s">
        <v>102</v>
      </c>
      <c r="AA88" t="s">
        <v>103</v>
      </c>
      <c r="AB88" t="s">
        <v>104</v>
      </c>
      <c r="AC88" t="s">
        <v>104</v>
      </c>
      <c r="AD88">
        <v>341260</v>
      </c>
      <c r="AE88" t="s">
        <v>105</v>
      </c>
      <c r="AF88" t="s">
        <v>106</v>
      </c>
      <c r="AG88" t="s">
        <v>107</v>
      </c>
      <c r="AH88" t="s">
        <v>107</v>
      </c>
      <c r="AI88">
        <v>30084260</v>
      </c>
      <c r="AJ88" t="s">
        <v>108</v>
      </c>
      <c r="AK88" t="s">
        <v>108</v>
      </c>
      <c r="AM88" t="s">
        <v>108</v>
      </c>
      <c r="AN88">
        <v>235260</v>
      </c>
      <c r="AO88" t="s">
        <v>109</v>
      </c>
      <c r="AP88" t="s">
        <v>109</v>
      </c>
      <c r="AQ88" t="s">
        <v>109</v>
      </c>
      <c r="AR88">
        <v>4260</v>
      </c>
      <c r="AS88" t="s">
        <v>110</v>
      </c>
      <c r="AT88" t="s">
        <v>110</v>
      </c>
      <c r="AU88" t="s">
        <v>160</v>
      </c>
      <c r="AV88" t="s">
        <v>172</v>
      </c>
      <c r="AW88" t="s">
        <v>173</v>
      </c>
      <c r="AX88" t="s">
        <v>174</v>
      </c>
      <c r="AY88" t="s">
        <v>198</v>
      </c>
      <c r="AZ88">
        <v>4157260</v>
      </c>
      <c r="BA88" t="s">
        <v>116</v>
      </c>
      <c r="BB88" t="s">
        <v>117</v>
      </c>
      <c r="BC88" t="s">
        <v>118</v>
      </c>
      <c r="BD88" t="s">
        <v>118</v>
      </c>
      <c r="BE88" t="s">
        <v>119</v>
      </c>
      <c r="BG88" t="s">
        <v>119</v>
      </c>
      <c r="BH88">
        <v>95260</v>
      </c>
      <c r="BI88" t="s">
        <v>154</v>
      </c>
      <c r="BJ88" t="s">
        <v>160</v>
      </c>
      <c r="BK88" t="s">
        <v>160</v>
      </c>
      <c r="BL88" t="s">
        <v>121</v>
      </c>
      <c r="BM88" t="s">
        <v>122</v>
      </c>
      <c r="BN88" t="s">
        <v>123</v>
      </c>
      <c r="BO88">
        <v>63</v>
      </c>
      <c r="BP88">
        <v>358</v>
      </c>
      <c r="BQ88">
        <v>1113</v>
      </c>
      <c r="BR88">
        <v>2829</v>
      </c>
      <c r="BS88">
        <v>3</v>
      </c>
      <c r="BT88">
        <v>235</v>
      </c>
      <c r="BU88">
        <v>0</v>
      </c>
      <c r="BV88">
        <v>1</v>
      </c>
      <c r="BW88">
        <v>72</v>
      </c>
      <c r="BX88">
        <v>75</v>
      </c>
      <c r="BY88">
        <v>76</v>
      </c>
      <c r="BZ88">
        <v>95</v>
      </c>
      <c r="CA88">
        <v>4</v>
      </c>
      <c r="CB88">
        <v>0</v>
      </c>
      <c r="CC88">
        <v>0</v>
      </c>
      <c r="CD88">
        <v>0</v>
      </c>
      <c r="CE88" t="s">
        <v>124</v>
      </c>
      <c r="CF88" t="s">
        <v>125</v>
      </c>
      <c r="CG88" t="s">
        <v>166</v>
      </c>
      <c r="CH88" t="s">
        <v>183</v>
      </c>
      <c r="CI88" t="s">
        <v>184</v>
      </c>
      <c r="CJ88" t="s">
        <v>184</v>
      </c>
      <c r="CK88" t="s">
        <v>184</v>
      </c>
      <c r="CL88">
        <v>4606260</v>
      </c>
      <c r="CM88">
        <v>4609260</v>
      </c>
    </row>
    <row r="89" spans="1:91" hidden="1" x14ac:dyDescent="0.2">
      <c r="A89" t="s">
        <v>91</v>
      </c>
      <c r="B89" t="s">
        <v>92</v>
      </c>
      <c r="C89" t="s">
        <v>93</v>
      </c>
      <c r="D89" t="s">
        <v>94</v>
      </c>
      <c r="E89" t="s">
        <v>95</v>
      </c>
      <c r="F89" t="s">
        <v>203</v>
      </c>
      <c r="G89" t="s">
        <v>230</v>
      </c>
      <c r="H89">
        <v>32339260</v>
      </c>
      <c r="I89" t="s">
        <v>98</v>
      </c>
      <c r="J89" t="s">
        <v>99</v>
      </c>
      <c r="K89">
        <v>344340</v>
      </c>
      <c r="L89">
        <v>0</v>
      </c>
      <c r="M89">
        <v>0</v>
      </c>
      <c r="N89">
        <v>0</v>
      </c>
      <c r="O89">
        <v>0</v>
      </c>
      <c r="P89">
        <v>344340</v>
      </c>
      <c r="Q89">
        <v>0</v>
      </c>
      <c r="R89">
        <v>343270</v>
      </c>
      <c r="S89">
        <v>1070</v>
      </c>
      <c r="T89" t="s">
        <v>205</v>
      </c>
      <c r="U89" t="s">
        <v>231</v>
      </c>
      <c r="V89" t="s">
        <v>232</v>
      </c>
      <c r="W89" t="s">
        <v>233</v>
      </c>
      <c r="X89">
        <v>30002260</v>
      </c>
      <c r="Y89" t="s">
        <v>101</v>
      </c>
      <c r="Z89" t="s">
        <v>102</v>
      </c>
      <c r="AA89" t="s">
        <v>103</v>
      </c>
      <c r="AB89" t="s">
        <v>104</v>
      </c>
      <c r="AC89" t="s">
        <v>104</v>
      </c>
      <c r="AD89">
        <v>341260</v>
      </c>
      <c r="AE89" t="s">
        <v>105</v>
      </c>
      <c r="AF89" t="s">
        <v>106</v>
      </c>
      <c r="AG89" t="s">
        <v>107</v>
      </c>
      <c r="AH89" t="s">
        <v>107</v>
      </c>
      <c r="AI89">
        <v>30084260</v>
      </c>
      <c r="AJ89" t="s">
        <v>108</v>
      </c>
      <c r="AK89" t="s">
        <v>108</v>
      </c>
      <c r="AM89" t="s">
        <v>108</v>
      </c>
      <c r="AN89">
        <v>235260</v>
      </c>
      <c r="AO89" t="s">
        <v>109</v>
      </c>
      <c r="AP89" t="s">
        <v>109</v>
      </c>
      <c r="AQ89" t="s">
        <v>109</v>
      </c>
      <c r="AR89">
        <v>4260</v>
      </c>
      <c r="AS89" t="s">
        <v>110</v>
      </c>
      <c r="AT89" t="s">
        <v>110</v>
      </c>
      <c r="AU89" t="s">
        <v>160</v>
      </c>
      <c r="AV89" t="s">
        <v>161</v>
      </c>
      <c r="AW89" t="s">
        <v>162</v>
      </c>
      <c r="AX89" t="s">
        <v>163</v>
      </c>
      <c r="AY89" t="s">
        <v>200</v>
      </c>
      <c r="AZ89">
        <v>4143260</v>
      </c>
      <c r="BA89" t="s">
        <v>116</v>
      </c>
      <c r="BB89" t="s">
        <v>117</v>
      </c>
      <c r="BC89" t="s">
        <v>118</v>
      </c>
      <c r="BD89" t="s">
        <v>118</v>
      </c>
      <c r="BE89" t="s">
        <v>119</v>
      </c>
      <c r="BG89" t="s">
        <v>119</v>
      </c>
      <c r="BH89">
        <v>95260</v>
      </c>
      <c r="BI89" t="s">
        <v>154</v>
      </c>
      <c r="BJ89" t="s">
        <v>160</v>
      </c>
      <c r="BK89" t="s">
        <v>160</v>
      </c>
      <c r="BL89" t="s">
        <v>121</v>
      </c>
      <c r="BM89" t="s">
        <v>122</v>
      </c>
      <c r="BN89" t="s">
        <v>123</v>
      </c>
      <c r="BO89">
        <v>63</v>
      </c>
      <c r="BP89">
        <v>359</v>
      </c>
      <c r="BQ89">
        <v>1111</v>
      </c>
      <c r="BR89">
        <v>2826</v>
      </c>
      <c r="BS89">
        <v>3</v>
      </c>
      <c r="BT89">
        <v>235</v>
      </c>
      <c r="BU89">
        <v>0</v>
      </c>
      <c r="BV89">
        <v>1</v>
      </c>
      <c r="BW89">
        <v>72</v>
      </c>
      <c r="BX89">
        <v>75</v>
      </c>
      <c r="BY89">
        <v>76</v>
      </c>
      <c r="BZ89">
        <v>95</v>
      </c>
      <c r="CA89">
        <v>4</v>
      </c>
      <c r="CB89">
        <v>0</v>
      </c>
      <c r="CC89">
        <v>0</v>
      </c>
      <c r="CD89">
        <v>0</v>
      </c>
      <c r="CE89" t="s">
        <v>124</v>
      </c>
      <c r="CF89" t="s">
        <v>125</v>
      </c>
      <c r="CG89" t="s">
        <v>166</v>
      </c>
      <c r="CH89" t="s">
        <v>167</v>
      </c>
      <c r="CI89" t="s">
        <v>168</v>
      </c>
      <c r="CJ89" t="s">
        <v>168</v>
      </c>
      <c r="CK89" t="s">
        <v>168</v>
      </c>
      <c r="CL89">
        <v>4606260</v>
      </c>
      <c r="CM89">
        <v>4609260</v>
      </c>
    </row>
    <row r="90" spans="1:91" hidden="1" x14ac:dyDescent="0.2">
      <c r="A90" t="s">
        <v>91</v>
      </c>
      <c r="B90" t="s">
        <v>92</v>
      </c>
      <c r="C90" t="s">
        <v>93</v>
      </c>
      <c r="D90" t="s">
        <v>94</v>
      </c>
      <c r="E90" t="s">
        <v>95</v>
      </c>
      <c r="F90" t="s">
        <v>203</v>
      </c>
      <c r="G90" t="s">
        <v>230</v>
      </c>
      <c r="H90">
        <v>32339260</v>
      </c>
      <c r="I90" t="s">
        <v>98</v>
      </c>
      <c r="J90" t="s">
        <v>99</v>
      </c>
      <c r="K90">
        <v>450000</v>
      </c>
      <c r="L90">
        <v>0</v>
      </c>
      <c r="M90">
        <v>0</v>
      </c>
      <c r="N90">
        <v>0</v>
      </c>
      <c r="O90">
        <v>0</v>
      </c>
      <c r="P90">
        <v>450000</v>
      </c>
      <c r="Q90">
        <v>0</v>
      </c>
      <c r="R90">
        <v>632685.18000000005</v>
      </c>
      <c r="S90">
        <v>-182685.18</v>
      </c>
      <c r="T90" t="s">
        <v>205</v>
      </c>
      <c r="U90" t="s">
        <v>231</v>
      </c>
      <c r="V90" t="s">
        <v>232</v>
      </c>
      <c r="W90" t="s">
        <v>233</v>
      </c>
      <c r="X90">
        <v>30002260</v>
      </c>
      <c r="Y90" t="s">
        <v>101</v>
      </c>
      <c r="Z90" t="s">
        <v>102</v>
      </c>
      <c r="AA90" t="s">
        <v>103</v>
      </c>
      <c r="AB90" t="s">
        <v>104</v>
      </c>
      <c r="AC90" t="s">
        <v>104</v>
      </c>
      <c r="AD90">
        <v>341260</v>
      </c>
      <c r="AE90" t="s">
        <v>105</v>
      </c>
      <c r="AF90" t="s">
        <v>106</v>
      </c>
      <c r="AG90" t="s">
        <v>107</v>
      </c>
      <c r="AH90" t="s">
        <v>107</v>
      </c>
      <c r="AI90">
        <v>30084260</v>
      </c>
      <c r="AJ90" t="s">
        <v>108</v>
      </c>
      <c r="AK90" t="s">
        <v>108</v>
      </c>
      <c r="AM90" t="s">
        <v>108</v>
      </c>
      <c r="AN90">
        <v>235260</v>
      </c>
      <c r="AO90" t="s">
        <v>109</v>
      </c>
      <c r="AP90" t="s">
        <v>109</v>
      </c>
      <c r="AQ90" t="s">
        <v>109</v>
      </c>
      <c r="AR90">
        <v>4260</v>
      </c>
      <c r="AS90" t="s">
        <v>110</v>
      </c>
      <c r="AT90" t="s">
        <v>110</v>
      </c>
      <c r="AU90" t="s">
        <v>160</v>
      </c>
      <c r="AV90" t="s">
        <v>161</v>
      </c>
      <c r="AW90" t="s">
        <v>162</v>
      </c>
      <c r="AX90" t="s">
        <v>163</v>
      </c>
      <c r="AY90" t="s">
        <v>199</v>
      </c>
      <c r="AZ90">
        <v>4145260</v>
      </c>
      <c r="BA90" t="s">
        <v>116</v>
      </c>
      <c r="BB90" t="s">
        <v>117</v>
      </c>
      <c r="BC90" t="s">
        <v>118</v>
      </c>
      <c r="BD90" t="s">
        <v>118</v>
      </c>
      <c r="BE90" t="s">
        <v>119</v>
      </c>
      <c r="BG90" t="s">
        <v>119</v>
      </c>
      <c r="BH90">
        <v>95260</v>
      </c>
      <c r="BI90" t="s">
        <v>154</v>
      </c>
      <c r="BJ90" t="s">
        <v>160</v>
      </c>
      <c r="BK90" t="s">
        <v>160</v>
      </c>
      <c r="BL90" t="s">
        <v>121</v>
      </c>
      <c r="BM90" t="s">
        <v>122</v>
      </c>
      <c r="BN90" t="s">
        <v>123</v>
      </c>
      <c r="BO90">
        <v>63</v>
      </c>
      <c r="BP90">
        <v>359</v>
      </c>
      <c r="BQ90">
        <v>1111</v>
      </c>
      <c r="BR90">
        <v>2826</v>
      </c>
      <c r="BS90">
        <v>3</v>
      </c>
      <c r="BT90">
        <v>235</v>
      </c>
      <c r="BU90">
        <v>0</v>
      </c>
      <c r="BV90">
        <v>1</v>
      </c>
      <c r="BW90">
        <v>72</v>
      </c>
      <c r="BX90">
        <v>75</v>
      </c>
      <c r="BY90">
        <v>76</v>
      </c>
      <c r="BZ90">
        <v>95</v>
      </c>
      <c r="CA90">
        <v>4</v>
      </c>
      <c r="CB90">
        <v>0</v>
      </c>
      <c r="CC90">
        <v>0</v>
      </c>
      <c r="CD90">
        <v>0</v>
      </c>
      <c r="CE90" t="s">
        <v>124</v>
      </c>
      <c r="CF90" t="s">
        <v>125</v>
      </c>
      <c r="CG90" t="s">
        <v>166</v>
      </c>
      <c r="CH90" t="s">
        <v>167</v>
      </c>
      <c r="CI90" t="s">
        <v>168</v>
      </c>
      <c r="CJ90" t="s">
        <v>168</v>
      </c>
      <c r="CK90" t="s">
        <v>168</v>
      </c>
      <c r="CL90">
        <v>4606260</v>
      </c>
      <c r="CM90">
        <v>4609260</v>
      </c>
    </row>
    <row r="91" spans="1:91" hidden="1" x14ac:dyDescent="0.2">
      <c r="A91" t="s">
        <v>91</v>
      </c>
      <c r="B91" t="s">
        <v>92</v>
      </c>
      <c r="C91" t="s">
        <v>93</v>
      </c>
      <c r="D91" t="s">
        <v>94</v>
      </c>
      <c r="E91" t="s">
        <v>95</v>
      </c>
      <c r="F91" t="s">
        <v>203</v>
      </c>
      <c r="G91" t="s">
        <v>230</v>
      </c>
      <c r="H91">
        <v>32339260</v>
      </c>
      <c r="I91" t="s">
        <v>98</v>
      </c>
      <c r="J91" t="s">
        <v>99</v>
      </c>
      <c r="K91">
        <v>4182000</v>
      </c>
      <c r="L91">
        <v>1720000</v>
      </c>
      <c r="M91">
        <v>0</v>
      </c>
      <c r="N91">
        <v>0</v>
      </c>
      <c r="O91">
        <v>0</v>
      </c>
      <c r="P91">
        <v>5902000</v>
      </c>
      <c r="Q91">
        <v>0</v>
      </c>
      <c r="R91">
        <v>4881183.1399999997</v>
      </c>
      <c r="S91">
        <v>1020816.86</v>
      </c>
      <c r="T91" t="s">
        <v>205</v>
      </c>
      <c r="U91" t="s">
        <v>231</v>
      </c>
      <c r="V91" t="s">
        <v>232</v>
      </c>
      <c r="W91" t="s">
        <v>233</v>
      </c>
      <c r="X91">
        <v>30002260</v>
      </c>
      <c r="Y91" t="s">
        <v>101</v>
      </c>
      <c r="Z91" t="s">
        <v>102</v>
      </c>
      <c r="AA91" t="s">
        <v>103</v>
      </c>
      <c r="AB91" t="s">
        <v>104</v>
      </c>
      <c r="AC91" t="s">
        <v>104</v>
      </c>
      <c r="AD91">
        <v>341260</v>
      </c>
      <c r="AE91" t="s">
        <v>105</v>
      </c>
      <c r="AF91" t="s">
        <v>106</v>
      </c>
      <c r="AG91" t="s">
        <v>107</v>
      </c>
      <c r="AH91" t="s">
        <v>107</v>
      </c>
      <c r="AI91">
        <v>30084260</v>
      </c>
      <c r="AJ91" t="s">
        <v>108</v>
      </c>
      <c r="AK91" t="s">
        <v>108</v>
      </c>
      <c r="AM91" t="s">
        <v>108</v>
      </c>
      <c r="AN91">
        <v>235260</v>
      </c>
      <c r="AO91" t="s">
        <v>109</v>
      </c>
      <c r="AP91" t="s">
        <v>109</v>
      </c>
      <c r="AQ91" t="s">
        <v>109</v>
      </c>
      <c r="AR91">
        <v>4260</v>
      </c>
      <c r="AS91" t="s">
        <v>110</v>
      </c>
      <c r="AT91" t="s">
        <v>110</v>
      </c>
      <c r="AU91" t="s">
        <v>160</v>
      </c>
      <c r="AV91" t="s">
        <v>172</v>
      </c>
      <c r="AW91" t="s">
        <v>173</v>
      </c>
      <c r="AX91" t="s">
        <v>201</v>
      </c>
      <c r="AY91" t="s">
        <v>202</v>
      </c>
      <c r="AZ91">
        <v>3824260</v>
      </c>
      <c r="BA91" t="s">
        <v>116</v>
      </c>
      <c r="BB91" t="s">
        <v>117</v>
      </c>
      <c r="BC91" t="s">
        <v>118</v>
      </c>
      <c r="BD91" t="s">
        <v>118</v>
      </c>
      <c r="BE91" t="s">
        <v>119</v>
      </c>
      <c r="BG91" t="s">
        <v>119</v>
      </c>
      <c r="BH91">
        <v>95260</v>
      </c>
      <c r="BI91" t="s">
        <v>154</v>
      </c>
      <c r="BJ91" t="s">
        <v>160</v>
      </c>
      <c r="BK91" t="s">
        <v>160</v>
      </c>
      <c r="BL91" t="s">
        <v>121</v>
      </c>
      <c r="BM91" t="s">
        <v>122</v>
      </c>
      <c r="BN91" t="s">
        <v>123</v>
      </c>
      <c r="BO91">
        <v>63</v>
      </c>
      <c r="BP91">
        <v>358</v>
      </c>
      <c r="BQ91">
        <v>1113</v>
      </c>
      <c r="BR91">
        <v>2828</v>
      </c>
      <c r="BS91">
        <v>3</v>
      </c>
      <c r="BT91">
        <v>235</v>
      </c>
      <c r="BU91">
        <v>0</v>
      </c>
      <c r="BV91">
        <v>1</v>
      </c>
      <c r="BW91">
        <v>72</v>
      </c>
      <c r="BX91">
        <v>75</v>
      </c>
      <c r="BY91">
        <v>76</v>
      </c>
      <c r="BZ91">
        <v>95</v>
      </c>
      <c r="CA91">
        <v>4</v>
      </c>
      <c r="CB91">
        <v>0</v>
      </c>
      <c r="CC91">
        <v>0</v>
      </c>
      <c r="CD91">
        <v>0</v>
      </c>
      <c r="CE91" t="s">
        <v>124</v>
      </c>
      <c r="CF91" t="s">
        <v>125</v>
      </c>
      <c r="CG91" t="s">
        <v>166</v>
      </c>
      <c r="CH91" t="s">
        <v>183</v>
      </c>
      <c r="CI91" t="s">
        <v>184</v>
      </c>
      <c r="CJ91" t="s">
        <v>184</v>
      </c>
      <c r="CK91" t="s">
        <v>184</v>
      </c>
      <c r="CL91">
        <v>4606260</v>
      </c>
      <c r="CM91">
        <v>4609260</v>
      </c>
    </row>
    <row r="92" spans="1:91" hidden="1" x14ac:dyDescent="0.2">
      <c r="A92" t="s">
        <v>91</v>
      </c>
      <c r="B92" t="s">
        <v>92</v>
      </c>
      <c r="C92" t="s">
        <v>93</v>
      </c>
      <c r="D92" t="s">
        <v>94</v>
      </c>
      <c r="E92" t="s">
        <v>95</v>
      </c>
      <c r="F92" t="s">
        <v>203</v>
      </c>
      <c r="G92" t="s">
        <v>230</v>
      </c>
      <c r="H92">
        <v>32339260</v>
      </c>
      <c r="I92" t="s">
        <v>215</v>
      </c>
      <c r="J92" t="s">
        <v>99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21343.279999999999</v>
      </c>
      <c r="S92">
        <v>-21343.279999999999</v>
      </c>
      <c r="T92" t="s">
        <v>205</v>
      </c>
      <c r="U92" t="s">
        <v>231</v>
      </c>
      <c r="V92" t="s">
        <v>232</v>
      </c>
      <c r="W92" t="s">
        <v>233</v>
      </c>
      <c r="X92">
        <v>30002260</v>
      </c>
      <c r="Y92" t="s">
        <v>101</v>
      </c>
      <c r="Z92" t="s">
        <v>102</v>
      </c>
      <c r="AA92" t="s">
        <v>103</v>
      </c>
      <c r="AB92" t="s">
        <v>104</v>
      </c>
      <c r="AC92" t="s">
        <v>104</v>
      </c>
      <c r="AD92">
        <v>341260</v>
      </c>
      <c r="AE92" t="s">
        <v>105</v>
      </c>
      <c r="AF92" t="s">
        <v>106</v>
      </c>
      <c r="AG92" t="s">
        <v>107</v>
      </c>
      <c r="AH92" t="s">
        <v>107</v>
      </c>
      <c r="AI92">
        <v>30084260</v>
      </c>
      <c r="AJ92" t="s">
        <v>108</v>
      </c>
      <c r="AK92" t="s">
        <v>108</v>
      </c>
      <c r="AM92" t="s">
        <v>108</v>
      </c>
      <c r="AN92">
        <v>235260</v>
      </c>
      <c r="AO92" t="s">
        <v>109</v>
      </c>
      <c r="AP92" t="s">
        <v>109</v>
      </c>
      <c r="AQ92" t="s">
        <v>109</v>
      </c>
      <c r="AR92">
        <v>4260</v>
      </c>
      <c r="AS92" t="s">
        <v>110</v>
      </c>
      <c r="AT92" t="s">
        <v>216</v>
      </c>
      <c r="AU92" t="s">
        <v>217</v>
      </c>
      <c r="AV92" t="s">
        <v>218</v>
      </c>
      <c r="AW92" t="s">
        <v>219</v>
      </c>
      <c r="AY92" t="s">
        <v>219</v>
      </c>
      <c r="AZ92">
        <v>712260</v>
      </c>
      <c r="BA92" t="s">
        <v>116</v>
      </c>
      <c r="BB92" t="s">
        <v>117</v>
      </c>
      <c r="BC92" t="s">
        <v>220</v>
      </c>
      <c r="BD92" t="s">
        <v>221</v>
      </c>
      <c r="BG92" t="s">
        <v>221</v>
      </c>
      <c r="BH92">
        <v>86260</v>
      </c>
      <c r="BI92" t="s">
        <v>216</v>
      </c>
      <c r="BJ92" t="s">
        <v>222</v>
      </c>
      <c r="BK92" t="s">
        <v>222</v>
      </c>
      <c r="BL92" t="s">
        <v>121</v>
      </c>
      <c r="BM92" t="s">
        <v>122</v>
      </c>
      <c r="BN92" t="s">
        <v>123</v>
      </c>
      <c r="BO92">
        <v>46</v>
      </c>
      <c r="BP92">
        <v>233</v>
      </c>
      <c r="BQ92">
        <v>712</v>
      </c>
      <c r="BR92">
        <v>0</v>
      </c>
      <c r="BS92">
        <v>3</v>
      </c>
      <c r="BT92">
        <v>235</v>
      </c>
      <c r="BU92">
        <v>0</v>
      </c>
      <c r="BV92">
        <v>1</v>
      </c>
      <c r="BW92">
        <v>72</v>
      </c>
      <c r="BX92">
        <v>82</v>
      </c>
      <c r="BY92">
        <v>86</v>
      </c>
      <c r="BZ92">
        <v>0</v>
      </c>
      <c r="CA92">
        <v>4</v>
      </c>
      <c r="CB92">
        <v>0</v>
      </c>
      <c r="CC92">
        <v>0</v>
      </c>
      <c r="CD92">
        <v>0</v>
      </c>
      <c r="CE92" t="s">
        <v>124</v>
      </c>
      <c r="CF92" t="s">
        <v>125</v>
      </c>
      <c r="CG92" t="s">
        <v>223</v>
      </c>
      <c r="CH92" t="s">
        <v>224</v>
      </c>
      <c r="CI92" t="s">
        <v>225</v>
      </c>
      <c r="CJ92" t="s">
        <v>225</v>
      </c>
      <c r="CK92" t="s">
        <v>225</v>
      </c>
      <c r="CL92">
        <v>4606260</v>
      </c>
      <c r="CM92">
        <v>4609260</v>
      </c>
    </row>
    <row r="93" spans="1:91" hidden="1" x14ac:dyDescent="0.2">
      <c r="A93" t="s">
        <v>91</v>
      </c>
      <c r="B93" t="s">
        <v>92</v>
      </c>
      <c r="C93" t="s">
        <v>93</v>
      </c>
      <c r="D93" t="s">
        <v>94</v>
      </c>
      <c r="E93" t="s">
        <v>95</v>
      </c>
      <c r="F93" t="s">
        <v>203</v>
      </c>
      <c r="G93" t="s">
        <v>235</v>
      </c>
      <c r="H93">
        <v>32340260</v>
      </c>
      <c r="I93" t="s">
        <v>128</v>
      </c>
      <c r="J93" t="s">
        <v>99</v>
      </c>
      <c r="K93">
        <v>10800</v>
      </c>
      <c r="L93">
        <v>0</v>
      </c>
      <c r="M93">
        <v>0</v>
      </c>
      <c r="N93">
        <v>-10800</v>
      </c>
      <c r="O93">
        <v>0</v>
      </c>
      <c r="P93">
        <v>0</v>
      </c>
      <c r="Q93">
        <v>0</v>
      </c>
      <c r="R93">
        <v>0</v>
      </c>
      <c r="S93">
        <v>0</v>
      </c>
      <c r="T93" t="s">
        <v>236</v>
      </c>
      <c r="U93" t="s">
        <v>237</v>
      </c>
      <c r="V93" t="s">
        <v>237</v>
      </c>
      <c r="W93" t="s">
        <v>237</v>
      </c>
      <c r="X93">
        <v>30001260</v>
      </c>
      <c r="Y93" t="s">
        <v>101</v>
      </c>
      <c r="Z93" t="s">
        <v>102</v>
      </c>
      <c r="AA93" t="s">
        <v>103</v>
      </c>
      <c r="AB93" t="s">
        <v>104</v>
      </c>
      <c r="AC93" t="s">
        <v>104</v>
      </c>
      <c r="AD93">
        <v>341260</v>
      </c>
      <c r="AE93" t="s">
        <v>105</v>
      </c>
      <c r="AF93" t="s">
        <v>106</v>
      </c>
      <c r="AG93" t="s">
        <v>107</v>
      </c>
      <c r="AH93" t="s">
        <v>107</v>
      </c>
      <c r="AI93">
        <v>30084260</v>
      </c>
      <c r="AJ93" t="s">
        <v>129</v>
      </c>
      <c r="AK93" t="s">
        <v>130</v>
      </c>
      <c r="AL93" t="s">
        <v>131</v>
      </c>
      <c r="AM93" t="s">
        <v>144</v>
      </c>
      <c r="AN93">
        <v>30012260</v>
      </c>
      <c r="AO93" t="s">
        <v>109</v>
      </c>
      <c r="AP93" t="s">
        <v>109</v>
      </c>
      <c r="AQ93" t="s">
        <v>109</v>
      </c>
      <c r="AR93">
        <v>4260</v>
      </c>
      <c r="AS93" t="s">
        <v>110</v>
      </c>
      <c r="AT93" t="s">
        <v>133</v>
      </c>
      <c r="AU93" t="s">
        <v>134</v>
      </c>
      <c r="AV93" t="s">
        <v>131</v>
      </c>
      <c r="AW93" t="s">
        <v>135</v>
      </c>
      <c r="AX93" t="s">
        <v>144</v>
      </c>
      <c r="AY93" t="s">
        <v>144</v>
      </c>
      <c r="AZ93">
        <v>3240260</v>
      </c>
      <c r="BA93" t="s">
        <v>116</v>
      </c>
      <c r="BB93" t="s">
        <v>117</v>
      </c>
      <c r="BC93" t="s">
        <v>136</v>
      </c>
      <c r="BD93" t="s">
        <v>136</v>
      </c>
      <c r="BE93" t="s">
        <v>137</v>
      </c>
      <c r="BG93" t="s">
        <v>137</v>
      </c>
      <c r="BH93">
        <v>98260</v>
      </c>
      <c r="BI93" t="s">
        <v>120</v>
      </c>
      <c r="BJ93" t="s">
        <v>120</v>
      </c>
      <c r="BK93" t="s">
        <v>120</v>
      </c>
      <c r="BL93" t="s">
        <v>121</v>
      </c>
      <c r="BM93" t="s">
        <v>122</v>
      </c>
      <c r="BN93" t="s">
        <v>123</v>
      </c>
      <c r="BO93">
        <v>48</v>
      </c>
      <c r="BP93">
        <v>231</v>
      </c>
      <c r="BQ93">
        <v>639</v>
      </c>
      <c r="BR93">
        <v>1457</v>
      </c>
      <c r="BS93">
        <v>1</v>
      </c>
      <c r="BT93">
        <v>6</v>
      </c>
      <c r="BU93">
        <v>66</v>
      </c>
      <c r="BV93">
        <v>1</v>
      </c>
      <c r="BW93">
        <v>72</v>
      </c>
      <c r="BX93">
        <v>78</v>
      </c>
      <c r="BY93">
        <v>79</v>
      </c>
      <c r="BZ93">
        <v>98</v>
      </c>
      <c r="CA93">
        <v>4</v>
      </c>
      <c r="CB93">
        <v>0</v>
      </c>
      <c r="CC93">
        <v>0</v>
      </c>
      <c r="CD93">
        <v>0</v>
      </c>
      <c r="CE93" t="s">
        <v>124</v>
      </c>
      <c r="CF93" t="s">
        <v>139</v>
      </c>
      <c r="CG93" t="s">
        <v>140</v>
      </c>
      <c r="CH93" t="s">
        <v>141</v>
      </c>
      <c r="CI93" t="s">
        <v>142</v>
      </c>
      <c r="CJ93" t="s">
        <v>143</v>
      </c>
      <c r="CK93" t="s">
        <v>143</v>
      </c>
      <c r="CL93">
        <v>4606260</v>
      </c>
      <c r="CM93">
        <v>4609260</v>
      </c>
    </row>
    <row r="94" spans="1:91" hidden="1" x14ac:dyDescent="0.2">
      <c r="A94" t="s">
        <v>91</v>
      </c>
      <c r="B94" t="s">
        <v>92</v>
      </c>
      <c r="C94" t="s">
        <v>93</v>
      </c>
      <c r="D94" t="s">
        <v>94</v>
      </c>
      <c r="E94" t="s">
        <v>95</v>
      </c>
      <c r="F94" t="s">
        <v>203</v>
      </c>
      <c r="G94" t="s">
        <v>235</v>
      </c>
      <c r="H94">
        <v>32340260</v>
      </c>
      <c r="I94" t="s">
        <v>98</v>
      </c>
      <c r="J94" t="s">
        <v>99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-40670</v>
      </c>
      <c r="S94">
        <v>40670</v>
      </c>
      <c r="T94" t="s">
        <v>100</v>
      </c>
      <c r="W94" t="s">
        <v>100</v>
      </c>
      <c r="X94">
        <v>27260</v>
      </c>
      <c r="Y94" t="s">
        <v>101</v>
      </c>
      <c r="Z94" t="s">
        <v>102</v>
      </c>
      <c r="AA94" t="s">
        <v>103</v>
      </c>
      <c r="AB94" t="s">
        <v>104</v>
      </c>
      <c r="AC94" t="s">
        <v>104</v>
      </c>
      <c r="AD94">
        <v>341260</v>
      </c>
      <c r="AE94" t="s">
        <v>105</v>
      </c>
      <c r="AF94" t="s">
        <v>106</v>
      </c>
      <c r="AG94" t="s">
        <v>107</v>
      </c>
      <c r="AH94" t="s">
        <v>107</v>
      </c>
      <c r="AI94">
        <v>30084260</v>
      </c>
      <c r="AJ94" t="s">
        <v>108</v>
      </c>
      <c r="AK94" t="s">
        <v>108</v>
      </c>
      <c r="AM94" t="s">
        <v>108</v>
      </c>
      <c r="AN94">
        <v>235260</v>
      </c>
      <c r="AO94" t="s">
        <v>109</v>
      </c>
      <c r="AP94" t="s">
        <v>109</v>
      </c>
      <c r="AQ94" t="s">
        <v>109</v>
      </c>
      <c r="AR94">
        <v>4260</v>
      </c>
      <c r="AS94" t="s">
        <v>110</v>
      </c>
      <c r="AT94" t="s">
        <v>110</v>
      </c>
      <c r="AU94" t="s">
        <v>160</v>
      </c>
      <c r="AV94" t="s">
        <v>172</v>
      </c>
      <c r="AW94" t="s">
        <v>173</v>
      </c>
      <c r="AX94" t="s">
        <v>201</v>
      </c>
      <c r="AY94" t="s">
        <v>202</v>
      </c>
      <c r="AZ94">
        <v>3824260</v>
      </c>
      <c r="BA94" t="s">
        <v>116</v>
      </c>
      <c r="BB94" t="s">
        <v>117</v>
      </c>
      <c r="BC94" t="s">
        <v>118</v>
      </c>
      <c r="BD94" t="s">
        <v>118</v>
      </c>
      <c r="BE94" t="s">
        <v>119</v>
      </c>
      <c r="BG94" t="s">
        <v>119</v>
      </c>
      <c r="BH94">
        <v>95260</v>
      </c>
      <c r="BI94" t="s">
        <v>154</v>
      </c>
      <c r="BJ94" t="s">
        <v>160</v>
      </c>
      <c r="BK94" t="s">
        <v>160</v>
      </c>
      <c r="BL94" t="s">
        <v>121</v>
      </c>
      <c r="BM94" t="s">
        <v>122</v>
      </c>
      <c r="BN94" t="s">
        <v>123</v>
      </c>
      <c r="BO94">
        <v>63</v>
      </c>
      <c r="BP94">
        <v>358</v>
      </c>
      <c r="BQ94">
        <v>1113</v>
      </c>
      <c r="BR94">
        <v>2828</v>
      </c>
      <c r="BS94">
        <v>3</v>
      </c>
      <c r="BT94">
        <v>235</v>
      </c>
      <c r="BU94">
        <v>0</v>
      </c>
      <c r="BV94">
        <v>1</v>
      </c>
      <c r="BW94">
        <v>72</v>
      </c>
      <c r="BX94">
        <v>75</v>
      </c>
      <c r="BY94">
        <v>76</v>
      </c>
      <c r="BZ94">
        <v>95</v>
      </c>
      <c r="CA94">
        <v>4</v>
      </c>
      <c r="CB94">
        <v>0</v>
      </c>
      <c r="CC94">
        <v>0</v>
      </c>
      <c r="CD94">
        <v>0</v>
      </c>
      <c r="CE94" t="s">
        <v>124</v>
      </c>
      <c r="CF94" t="s">
        <v>125</v>
      </c>
      <c r="CG94" t="s">
        <v>166</v>
      </c>
      <c r="CH94" t="s">
        <v>183</v>
      </c>
      <c r="CI94" t="s">
        <v>184</v>
      </c>
      <c r="CJ94" t="s">
        <v>184</v>
      </c>
      <c r="CK94" t="s">
        <v>184</v>
      </c>
      <c r="CL94">
        <v>4606260</v>
      </c>
      <c r="CM94">
        <v>4609260</v>
      </c>
    </row>
    <row r="95" spans="1:91" hidden="1" x14ac:dyDescent="0.2">
      <c r="A95" t="s">
        <v>91</v>
      </c>
      <c r="B95" t="s">
        <v>92</v>
      </c>
      <c r="C95" t="s">
        <v>93</v>
      </c>
      <c r="D95" t="s">
        <v>94</v>
      </c>
      <c r="E95" t="s">
        <v>95</v>
      </c>
      <c r="F95" t="s">
        <v>203</v>
      </c>
      <c r="G95" t="s">
        <v>235</v>
      </c>
      <c r="H95">
        <v>32340260</v>
      </c>
      <c r="I95" t="s">
        <v>98</v>
      </c>
      <c r="J95" t="s">
        <v>99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8882</v>
      </c>
      <c r="S95">
        <v>-8882</v>
      </c>
      <c r="T95" t="s">
        <v>236</v>
      </c>
      <c r="U95" t="s">
        <v>237</v>
      </c>
      <c r="V95" t="s">
        <v>237</v>
      </c>
      <c r="W95" t="s">
        <v>237</v>
      </c>
      <c r="X95">
        <v>30001260</v>
      </c>
      <c r="Y95" t="s">
        <v>101</v>
      </c>
      <c r="Z95" t="s">
        <v>102</v>
      </c>
      <c r="AA95" t="s">
        <v>103</v>
      </c>
      <c r="AB95" t="s">
        <v>104</v>
      </c>
      <c r="AC95" t="s">
        <v>104</v>
      </c>
      <c r="AD95">
        <v>341260</v>
      </c>
      <c r="AE95" t="s">
        <v>105</v>
      </c>
      <c r="AF95" t="s">
        <v>106</v>
      </c>
      <c r="AG95" t="s">
        <v>107</v>
      </c>
      <c r="AH95" t="s">
        <v>107</v>
      </c>
      <c r="AI95">
        <v>30084260</v>
      </c>
      <c r="AJ95" t="s">
        <v>108</v>
      </c>
      <c r="AK95" t="s">
        <v>108</v>
      </c>
      <c r="AM95" t="s">
        <v>108</v>
      </c>
      <c r="AN95">
        <v>235260</v>
      </c>
      <c r="AO95" t="s">
        <v>109</v>
      </c>
      <c r="AP95" t="s">
        <v>109</v>
      </c>
      <c r="AQ95" t="s">
        <v>109</v>
      </c>
      <c r="AR95">
        <v>4260</v>
      </c>
      <c r="AS95" t="s">
        <v>110</v>
      </c>
      <c r="AT95" t="s">
        <v>110</v>
      </c>
      <c r="AU95" t="s">
        <v>160</v>
      </c>
      <c r="AV95" t="s">
        <v>172</v>
      </c>
      <c r="AW95" t="s">
        <v>173</v>
      </c>
      <c r="AX95" t="s">
        <v>174</v>
      </c>
      <c r="AY95" t="s">
        <v>180</v>
      </c>
      <c r="AZ95">
        <v>4160260</v>
      </c>
      <c r="BA95" t="s">
        <v>116</v>
      </c>
      <c r="BB95" t="s">
        <v>117</v>
      </c>
      <c r="BC95" t="s">
        <v>118</v>
      </c>
      <c r="BD95" t="s">
        <v>118</v>
      </c>
      <c r="BE95" t="s">
        <v>119</v>
      </c>
      <c r="BG95" t="s">
        <v>119</v>
      </c>
      <c r="BH95">
        <v>95260</v>
      </c>
      <c r="BI95" t="s">
        <v>154</v>
      </c>
      <c r="BJ95" t="s">
        <v>160</v>
      </c>
      <c r="BK95" t="s">
        <v>160</v>
      </c>
      <c r="BL95" t="s">
        <v>121</v>
      </c>
      <c r="BM95" t="s">
        <v>122</v>
      </c>
      <c r="BN95" t="s">
        <v>123</v>
      </c>
      <c r="BO95">
        <v>63</v>
      </c>
      <c r="BP95">
        <v>358</v>
      </c>
      <c r="BQ95">
        <v>1113</v>
      </c>
      <c r="BR95">
        <v>2829</v>
      </c>
      <c r="BS95">
        <v>3</v>
      </c>
      <c r="BT95">
        <v>235</v>
      </c>
      <c r="BU95">
        <v>0</v>
      </c>
      <c r="BV95">
        <v>1</v>
      </c>
      <c r="BW95">
        <v>72</v>
      </c>
      <c r="BX95">
        <v>75</v>
      </c>
      <c r="BY95">
        <v>76</v>
      </c>
      <c r="BZ95">
        <v>95</v>
      </c>
      <c r="CA95">
        <v>4</v>
      </c>
      <c r="CB95">
        <v>0</v>
      </c>
      <c r="CC95">
        <v>0</v>
      </c>
      <c r="CD95">
        <v>0</v>
      </c>
      <c r="CE95" t="s">
        <v>124</v>
      </c>
      <c r="CF95" t="s">
        <v>125</v>
      </c>
      <c r="CG95" t="s">
        <v>166</v>
      </c>
      <c r="CH95" t="s">
        <v>183</v>
      </c>
      <c r="CI95" t="s">
        <v>184</v>
      </c>
      <c r="CJ95" t="s">
        <v>184</v>
      </c>
      <c r="CK95" t="s">
        <v>184</v>
      </c>
      <c r="CL95">
        <v>4606260</v>
      </c>
      <c r="CM95">
        <v>4609260</v>
      </c>
    </row>
    <row r="96" spans="1:91" hidden="1" x14ac:dyDescent="0.2">
      <c r="A96" t="s">
        <v>91</v>
      </c>
      <c r="B96" t="s">
        <v>92</v>
      </c>
      <c r="C96" t="s">
        <v>93</v>
      </c>
      <c r="D96" t="s">
        <v>94</v>
      </c>
      <c r="E96" t="s">
        <v>95</v>
      </c>
      <c r="F96" t="s">
        <v>203</v>
      </c>
      <c r="G96" t="s">
        <v>235</v>
      </c>
      <c r="H96">
        <v>32340260</v>
      </c>
      <c r="I96" t="s">
        <v>98</v>
      </c>
      <c r="J96" t="s">
        <v>99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18900.3</v>
      </c>
      <c r="S96">
        <v>-18900.3</v>
      </c>
      <c r="T96" t="s">
        <v>236</v>
      </c>
      <c r="U96" t="s">
        <v>237</v>
      </c>
      <c r="V96" t="s">
        <v>237</v>
      </c>
      <c r="W96" t="s">
        <v>237</v>
      </c>
      <c r="X96">
        <v>30001260</v>
      </c>
      <c r="Y96" t="s">
        <v>101</v>
      </c>
      <c r="Z96" t="s">
        <v>102</v>
      </c>
      <c r="AA96" t="s">
        <v>103</v>
      </c>
      <c r="AB96" t="s">
        <v>104</v>
      </c>
      <c r="AC96" t="s">
        <v>104</v>
      </c>
      <c r="AD96">
        <v>341260</v>
      </c>
      <c r="AE96" t="s">
        <v>105</v>
      </c>
      <c r="AF96" t="s">
        <v>106</v>
      </c>
      <c r="AG96" t="s">
        <v>107</v>
      </c>
      <c r="AH96" t="s">
        <v>107</v>
      </c>
      <c r="AI96">
        <v>30084260</v>
      </c>
      <c r="AJ96" t="s">
        <v>108</v>
      </c>
      <c r="AK96" t="s">
        <v>108</v>
      </c>
      <c r="AM96" t="s">
        <v>108</v>
      </c>
      <c r="AN96">
        <v>235260</v>
      </c>
      <c r="AO96" t="s">
        <v>109</v>
      </c>
      <c r="AP96" t="s">
        <v>109</v>
      </c>
      <c r="AQ96" t="s">
        <v>109</v>
      </c>
      <c r="AR96">
        <v>4260</v>
      </c>
      <c r="AS96" t="s">
        <v>110</v>
      </c>
      <c r="AT96" t="s">
        <v>110</v>
      </c>
      <c r="AU96" t="s">
        <v>160</v>
      </c>
      <c r="AV96" t="s">
        <v>172</v>
      </c>
      <c r="AW96" t="s">
        <v>173</v>
      </c>
      <c r="AX96" t="s">
        <v>174</v>
      </c>
      <c r="AY96" t="s">
        <v>234</v>
      </c>
      <c r="AZ96">
        <v>4159260</v>
      </c>
      <c r="BA96" t="s">
        <v>116</v>
      </c>
      <c r="BB96" t="s">
        <v>117</v>
      </c>
      <c r="BC96" t="s">
        <v>118</v>
      </c>
      <c r="BD96" t="s">
        <v>118</v>
      </c>
      <c r="BE96" t="s">
        <v>119</v>
      </c>
      <c r="BG96" t="s">
        <v>119</v>
      </c>
      <c r="BH96">
        <v>95260</v>
      </c>
      <c r="BI96" t="s">
        <v>154</v>
      </c>
      <c r="BJ96" t="s">
        <v>160</v>
      </c>
      <c r="BK96" t="s">
        <v>160</v>
      </c>
      <c r="BL96" t="s">
        <v>121</v>
      </c>
      <c r="BM96" t="s">
        <v>122</v>
      </c>
      <c r="BN96" t="s">
        <v>123</v>
      </c>
      <c r="BO96">
        <v>63</v>
      </c>
      <c r="BP96">
        <v>358</v>
      </c>
      <c r="BQ96">
        <v>1113</v>
      </c>
      <c r="BR96">
        <v>2829</v>
      </c>
      <c r="BS96">
        <v>3</v>
      </c>
      <c r="BT96">
        <v>235</v>
      </c>
      <c r="BU96">
        <v>0</v>
      </c>
      <c r="BV96">
        <v>1</v>
      </c>
      <c r="BW96">
        <v>72</v>
      </c>
      <c r="BX96">
        <v>75</v>
      </c>
      <c r="BY96">
        <v>76</v>
      </c>
      <c r="BZ96">
        <v>95</v>
      </c>
      <c r="CA96">
        <v>4</v>
      </c>
      <c r="CB96">
        <v>0</v>
      </c>
      <c r="CC96">
        <v>0</v>
      </c>
      <c r="CD96">
        <v>0</v>
      </c>
      <c r="CE96" t="s">
        <v>124</v>
      </c>
      <c r="CF96" t="s">
        <v>125</v>
      </c>
      <c r="CG96" t="s">
        <v>166</v>
      </c>
      <c r="CH96" t="s">
        <v>183</v>
      </c>
      <c r="CI96" t="s">
        <v>184</v>
      </c>
      <c r="CJ96" t="s">
        <v>184</v>
      </c>
      <c r="CK96" t="s">
        <v>184</v>
      </c>
      <c r="CL96">
        <v>4606260</v>
      </c>
      <c r="CM96">
        <v>4609260</v>
      </c>
    </row>
    <row r="97" spans="1:91" hidden="1" x14ac:dyDescent="0.2">
      <c r="A97" t="s">
        <v>91</v>
      </c>
      <c r="B97" t="s">
        <v>92</v>
      </c>
      <c r="C97" t="s">
        <v>93</v>
      </c>
      <c r="D97" t="s">
        <v>94</v>
      </c>
      <c r="E97" t="s">
        <v>95</v>
      </c>
      <c r="F97" t="s">
        <v>203</v>
      </c>
      <c r="G97" t="s">
        <v>235</v>
      </c>
      <c r="H97">
        <v>32340260</v>
      </c>
      <c r="I97" t="s">
        <v>98</v>
      </c>
      <c r="J97" t="s">
        <v>99</v>
      </c>
      <c r="K97">
        <v>0</v>
      </c>
      <c r="L97">
        <v>4000</v>
      </c>
      <c r="M97">
        <v>0</v>
      </c>
      <c r="N97">
        <v>0</v>
      </c>
      <c r="O97">
        <v>0</v>
      </c>
      <c r="P97">
        <v>4000</v>
      </c>
      <c r="Q97">
        <v>0</v>
      </c>
      <c r="R97">
        <v>0</v>
      </c>
      <c r="S97">
        <v>4000</v>
      </c>
      <c r="T97" t="s">
        <v>236</v>
      </c>
      <c r="U97" t="s">
        <v>237</v>
      </c>
      <c r="V97" t="s">
        <v>237</v>
      </c>
      <c r="W97" t="s">
        <v>237</v>
      </c>
      <c r="X97">
        <v>30001260</v>
      </c>
      <c r="Y97" t="s">
        <v>101</v>
      </c>
      <c r="Z97" t="s">
        <v>102</v>
      </c>
      <c r="AA97" t="s">
        <v>103</v>
      </c>
      <c r="AB97" t="s">
        <v>104</v>
      </c>
      <c r="AC97" t="s">
        <v>104</v>
      </c>
      <c r="AD97">
        <v>341260</v>
      </c>
      <c r="AE97" t="s">
        <v>105</v>
      </c>
      <c r="AF97" t="s">
        <v>106</v>
      </c>
      <c r="AG97" t="s">
        <v>107</v>
      </c>
      <c r="AH97" t="s">
        <v>107</v>
      </c>
      <c r="AI97">
        <v>30084260</v>
      </c>
      <c r="AJ97" t="s">
        <v>108</v>
      </c>
      <c r="AK97" t="s">
        <v>108</v>
      </c>
      <c r="AM97" t="s">
        <v>108</v>
      </c>
      <c r="AN97">
        <v>235260</v>
      </c>
      <c r="AO97" t="s">
        <v>109</v>
      </c>
      <c r="AP97" t="s">
        <v>109</v>
      </c>
      <c r="AQ97" t="s">
        <v>109</v>
      </c>
      <c r="AR97">
        <v>4260</v>
      </c>
      <c r="AS97" t="s">
        <v>110</v>
      </c>
      <c r="AT97" t="s">
        <v>110</v>
      </c>
      <c r="AU97" t="s">
        <v>111</v>
      </c>
      <c r="AV97" t="s">
        <v>194</v>
      </c>
      <c r="AW97" t="s">
        <v>195</v>
      </c>
      <c r="AX97" t="s">
        <v>238</v>
      </c>
      <c r="AY97" t="s">
        <v>239</v>
      </c>
      <c r="AZ97">
        <v>3428260</v>
      </c>
      <c r="BA97" t="s">
        <v>116</v>
      </c>
      <c r="BB97" t="s">
        <v>117</v>
      </c>
      <c r="BC97" t="s">
        <v>118</v>
      </c>
      <c r="BD97" t="s">
        <v>118</v>
      </c>
      <c r="BE97" t="s">
        <v>119</v>
      </c>
      <c r="BG97" t="s">
        <v>119</v>
      </c>
      <c r="BH97">
        <v>95260</v>
      </c>
      <c r="BI97" t="s">
        <v>154</v>
      </c>
      <c r="BJ97" t="s">
        <v>111</v>
      </c>
      <c r="BK97" t="s">
        <v>111</v>
      </c>
      <c r="BL97" t="s">
        <v>121</v>
      </c>
      <c r="BM97" t="s">
        <v>122</v>
      </c>
      <c r="BN97" t="s">
        <v>123</v>
      </c>
      <c r="BO97">
        <v>64</v>
      </c>
      <c r="BP97">
        <v>331</v>
      </c>
      <c r="BQ97">
        <v>891</v>
      </c>
      <c r="BR97">
        <v>2287</v>
      </c>
      <c r="BS97">
        <v>3</v>
      </c>
      <c r="BT97">
        <v>235</v>
      </c>
      <c r="BU97">
        <v>0</v>
      </c>
      <c r="BV97">
        <v>1</v>
      </c>
      <c r="BW97">
        <v>72</v>
      </c>
      <c r="BX97">
        <v>75</v>
      </c>
      <c r="BY97">
        <v>76</v>
      </c>
      <c r="BZ97">
        <v>95</v>
      </c>
      <c r="CA97">
        <v>4</v>
      </c>
      <c r="CB97">
        <v>0</v>
      </c>
      <c r="CC97">
        <v>0</v>
      </c>
      <c r="CD97">
        <v>0</v>
      </c>
      <c r="CE97" t="s">
        <v>124</v>
      </c>
      <c r="CF97" t="s">
        <v>139</v>
      </c>
      <c r="CG97" t="s">
        <v>185</v>
      </c>
      <c r="CH97" t="s">
        <v>186</v>
      </c>
      <c r="CI97" t="s">
        <v>186</v>
      </c>
      <c r="CJ97" t="s">
        <v>186</v>
      </c>
      <c r="CK97" t="s">
        <v>186</v>
      </c>
      <c r="CL97">
        <v>4606260</v>
      </c>
      <c r="CM97">
        <v>4609260</v>
      </c>
    </row>
    <row r="98" spans="1:91" hidden="1" x14ac:dyDescent="0.2">
      <c r="A98" t="s">
        <v>91</v>
      </c>
      <c r="B98" t="s">
        <v>92</v>
      </c>
      <c r="C98" t="s">
        <v>93</v>
      </c>
      <c r="D98" t="s">
        <v>94</v>
      </c>
      <c r="E98" t="s">
        <v>95</v>
      </c>
      <c r="F98" t="s">
        <v>203</v>
      </c>
      <c r="G98" t="s">
        <v>235</v>
      </c>
      <c r="H98">
        <v>32340260</v>
      </c>
      <c r="I98" t="s">
        <v>98</v>
      </c>
      <c r="J98" t="s">
        <v>99</v>
      </c>
      <c r="K98">
        <v>0</v>
      </c>
      <c r="L98">
        <v>10000</v>
      </c>
      <c r="M98">
        <v>0</v>
      </c>
      <c r="N98">
        <v>0</v>
      </c>
      <c r="O98">
        <v>0</v>
      </c>
      <c r="P98">
        <v>10000</v>
      </c>
      <c r="Q98">
        <v>0</v>
      </c>
      <c r="R98">
        <v>0</v>
      </c>
      <c r="S98">
        <v>10000</v>
      </c>
      <c r="T98" t="s">
        <v>236</v>
      </c>
      <c r="U98" t="s">
        <v>237</v>
      </c>
      <c r="V98" t="s">
        <v>237</v>
      </c>
      <c r="W98" t="s">
        <v>237</v>
      </c>
      <c r="X98">
        <v>30001260</v>
      </c>
      <c r="Y98" t="s">
        <v>101</v>
      </c>
      <c r="Z98" t="s">
        <v>102</v>
      </c>
      <c r="AA98" t="s">
        <v>103</v>
      </c>
      <c r="AB98" t="s">
        <v>104</v>
      </c>
      <c r="AC98" t="s">
        <v>104</v>
      </c>
      <c r="AD98">
        <v>341260</v>
      </c>
      <c r="AE98" t="s">
        <v>105</v>
      </c>
      <c r="AF98" t="s">
        <v>106</v>
      </c>
      <c r="AG98" t="s">
        <v>107</v>
      </c>
      <c r="AH98" t="s">
        <v>107</v>
      </c>
      <c r="AI98">
        <v>30084260</v>
      </c>
      <c r="AJ98" t="s">
        <v>108</v>
      </c>
      <c r="AK98" t="s">
        <v>108</v>
      </c>
      <c r="AM98" t="s">
        <v>108</v>
      </c>
      <c r="AN98">
        <v>235260</v>
      </c>
      <c r="AO98" t="s">
        <v>109</v>
      </c>
      <c r="AP98" t="s">
        <v>109</v>
      </c>
      <c r="AQ98" t="s">
        <v>109</v>
      </c>
      <c r="AR98">
        <v>4260</v>
      </c>
      <c r="AS98" t="s">
        <v>110</v>
      </c>
      <c r="AT98" t="s">
        <v>110</v>
      </c>
      <c r="AU98" t="s">
        <v>111</v>
      </c>
      <c r="AV98" t="s">
        <v>194</v>
      </c>
      <c r="AW98" t="s">
        <v>195</v>
      </c>
      <c r="AX98" t="s">
        <v>240</v>
      </c>
      <c r="AY98" t="s">
        <v>241</v>
      </c>
      <c r="AZ98">
        <v>3418260</v>
      </c>
      <c r="BA98" t="s">
        <v>116</v>
      </c>
      <c r="BB98" t="s">
        <v>117</v>
      </c>
      <c r="BC98" t="s">
        <v>118</v>
      </c>
      <c r="BD98" t="s">
        <v>118</v>
      </c>
      <c r="BE98" t="s">
        <v>119</v>
      </c>
      <c r="BG98" t="s">
        <v>119</v>
      </c>
      <c r="BH98">
        <v>95260</v>
      </c>
      <c r="BI98" t="s">
        <v>154</v>
      </c>
      <c r="BJ98" t="s">
        <v>111</v>
      </c>
      <c r="BK98" t="s">
        <v>111</v>
      </c>
      <c r="BL98" t="s">
        <v>121</v>
      </c>
      <c r="BM98" t="s">
        <v>122</v>
      </c>
      <c r="BN98" t="s">
        <v>123</v>
      </c>
      <c r="BO98">
        <v>64</v>
      </c>
      <c r="BP98">
        <v>331</v>
      </c>
      <c r="BQ98">
        <v>891</v>
      </c>
      <c r="BR98">
        <v>2265</v>
      </c>
      <c r="BS98">
        <v>3</v>
      </c>
      <c r="BT98">
        <v>235</v>
      </c>
      <c r="BU98">
        <v>0</v>
      </c>
      <c r="BV98">
        <v>1</v>
      </c>
      <c r="BW98">
        <v>72</v>
      </c>
      <c r="BX98">
        <v>75</v>
      </c>
      <c r="BY98">
        <v>76</v>
      </c>
      <c r="BZ98">
        <v>95</v>
      </c>
      <c r="CA98">
        <v>4</v>
      </c>
      <c r="CB98">
        <v>0</v>
      </c>
      <c r="CC98">
        <v>0</v>
      </c>
      <c r="CD98">
        <v>0</v>
      </c>
      <c r="CE98" t="s">
        <v>124</v>
      </c>
      <c r="CF98" t="s">
        <v>139</v>
      </c>
      <c r="CG98" t="s">
        <v>185</v>
      </c>
      <c r="CH98" t="s">
        <v>186</v>
      </c>
      <c r="CI98" t="s">
        <v>186</v>
      </c>
      <c r="CJ98" t="s">
        <v>186</v>
      </c>
      <c r="CK98" t="s">
        <v>186</v>
      </c>
      <c r="CL98">
        <v>4606260</v>
      </c>
      <c r="CM98">
        <v>4609260</v>
      </c>
    </row>
    <row r="99" spans="1:91" hidden="1" x14ac:dyDescent="0.2">
      <c r="A99" t="s">
        <v>91</v>
      </c>
      <c r="B99" t="s">
        <v>92</v>
      </c>
      <c r="C99" t="s">
        <v>93</v>
      </c>
      <c r="D99" t="s">
        <v>94</v>
      </c>
      <c r="E99" t="s">
        <v>95</v>
      </c>
      <c r="F99" t="s">
        <v>203</v>
      </c>
      <c r="G99" t="s">
        <v>235</v>
      </c>
      <c r="H99">
        <v>32340260</v>
      </c>
      <c r="I99" t="s">
        <v>98</v>
      </c>
      <c r="J99" t="s">
        <v>99</v>
      </c>
      <c r="K99">
        <v>1000</v>
      </c>
      <c r="L99">
        <v>0</v>
      </c>
      <c r="M99">
        <v>0</v>
      </c>
      <c r="N99">
        <v>0</v>
      </c>
      <c r="O99">
        <v>0</v>
      </c>
      <c r="P99">
        <v>1000</v>
      </c>
      <c r="Q99">
        <v>0</v>
      </c>
      <c r="R99">
        <v>2676.18</v>
      </c>
      <c r="S99">
        <v>-1676.18</v>
      </c>
      <c r="T99" t="s">
        <v>236</v>
      </c>
      <c r="U99" t="s">
        <v>237</v>
      </c>
      <c r="V99" t="s">
        <v>237</v>
      </c>
      <c r="W99" t="s">
        <v>237</v>
      </c>
      <c r="X99">
        <v>30001260</v>
      </c>
      <c r="Y99" t="s">
        <v>101</v>
      </c>
      <c r="Z99" t="s">
        <v>102</v>
      </c>
      <c r="AA99" t="s">
        <v>103</v>
      </c>
      <c r="AB99" t="s">
        <v>104</v>
      </c>
      <c r="AC99" t="s">
        <v>104</v>
      </c>
      <c r="AD99">
        <v>341260</v>
      </c>
      <c r="AE99" t="s">
        <v>105</v>
      </c>
      <c r="AF99" t="s">
        <v>106</v>
      </c>
      <c r="AG99" t="s">
        <v>107</v>
      </c>
      <c r="AH99" t="s">
        <v>107</v>
      </c>
      <c r="AI99">
        <v>30084260</v>
      </c>
      <c r="AJ99" t="s">
        <v>108</v>
      </c>
      <c r="AK99" t="s">
        <v>108</v>
      </c>
      <c r="AM99" t="s">
        <v>108</v>
      </c>
      <c r="AN99">
        <v>235260</v>
      </c>
      <c r="AO99" t="s">
        <v>109</v>
      </c>
      <c r="AP99" t="s">
        <v>109</v>
      </c>
      <c r="AQ99" t="s">
        <v>109</v>
      </c>
      <c r="AR99">
        <v>4260</v>
      </c>
      <c r="AS99" t="s">
        <v>110</v>
      </c>
      <c r="AT99" t="s">
        <v>110</v>
      </c>
      <c r="AU99" t="s">
        <v>160</v>
      </c>
      <c r="AV99" t="s">
        <v>161</v>
      </c>
      <c r="AW99" t="s">
        <v>162</v>
      </c>
      <c r="AX99" t="s">
        <v>163</v>
      </c>
      <c r="AY99" t="s">
        <v>164</v>
      </c>
      <c r="AZ99">
        <v>4141260</v>
      </c>
      <c r="BA99" t="s">
        <v>116</v>
      </c>
      <c r="BB99" t="s">
        <v>117</v>
      </c>
      <c r="BC99" t="s">
        <v>118</v>
      </c>
      <c r="BD99" t="s">
        <v>118</v>
      </c>
      <c r="BE99" t="s">
        <v>119</v>
      </c>
      <c r="BG99" t="s">
        <v>119</v>
      </c>
      <c r="BH99">
        <v>95260</v>
      </c>
      <c r="BI99" t="s">
        <v>154</v>
      </c>
      <c r="BJ99" t="s">
        <v>160</v>
      </c>
      <c r="BK99" t="s">
        <v>160</v>
      </c>
      <c r="BL99" t="s">
        <v>121</v>
      </c>
      <c r="BM99" t="s">
        <v>122</v>
      </c>
      <c r="BN99" t="s">
        <v>123</v>
      </c>
      <c r="BO99">
        <v>63</v>
      </c>
      <c r="BP99">
        <v>359</v>
      </c>
      <c r="BQ99">
        <v>1111</v>
      </c>
      <c r="BR99">
        <v>2826</v>
      </c>
      <c r="BS99">
        <v>3</v>
      </c>
      <c r="BT99">
        <v>235</v>
      </c>
      <c r="BU99">
        <v>0</v>
      </c>
      <c r="BV99">
        <v>1</v>
      </c>
      <c r="BW99">
        <v>72</v>
      </c>
      <c r="BX99">
        <v>75</v>
      </c>
      <c r="BY99">
        <v>76</v>
      </c>
      <c r="BZ99">
        <v>95</v>
      </c>
      <c r="CA99">
        <v>4</v>
      </c>
      <c r="CB99">
        <v>0</v>
      </c>
      <c r="CC99">
        <v>0</v>
      </c>
      <c r="CD99">
        <v>0</v>
      </c>
      <c r="CE99" t="s">
        <v>124</v>
      </c>
      <c r="CF99" t="s">
        <v>125</v>
      </c>
      <c r="CG99" t="s">
        <v>166</v>
      </c>
      <c r="CH99" t="s">
        <v>167</v>
      </c>
      <c r="CI99" t="s">
        <v>168</v>
      </c>
      <c r="CJ99" t="s">
        <v>168</v>
      </c>
      <c r="CK99" t="s">
        <v>168</v>
      </c>
      <c r="CL99">
        <v>4606260</v>
      </c>
      <c r="CM99">
        <v>4609260</v>
      </c>
    </row>
    <row r="100" spans="1:91" hidden="1" x14ac:dyDescent="0.2">
      <c r="A100" t="s">
        <v>91</v>
      </c>
      <c r="B100" t="s">
        <v>92</v>
      </c>
      <c r="C100" t="s">
        <v>93</v>
      </c>
      <c r="D100" t="s">
        <v>94</v>
      </c>
      <c r="E100" t="s">
        <v>95</v>
      </c>
      <c r="F100" t="s">
        <v>203</v>
      </c>
      <c r="G100" t="s">
        <v>235</v>
      </c>
      <c r="H100">
        <v>32340260</v>
      </c>
      <c r="I100" t="s">
        <v>98</v>
      </c>
      <c r="J100" t="s">
        <v>99</v>
      </c>
      <c r="K100">
        <v>5000</v>
      </c>
      <c r="L100">
        <v>-4000</v>
      </c>
      <c r="M100">
        <v>0</v>
      </c>
      <c r="N100">
        <v>0</v>
      </c>
      <c r="O100">
        <v>0</v>
      </c>
      <c r="P100">
        <v>1000</v>
      </c>
      <c r="Q100">
        <v>0</v>
      </c>
      <c r="R100">
        <v>0</v>
      </c>
      <c r="S100">
        <v>1000</v>
      </c>
      <c r="T100" t="s">
        <v>236</v>
      </c>
      <c r="U100" t="s">
        <v>237</v>
      </c>
      <c r="V100" t="s">
        <v>237</v>
      </c>
      <c r="W100" t="s">
        <v>237</v>
      </c>
      <c r="X100">
        <v>30001260</v>
      </c>
      <c r="Y100" t="s">
        <v>101</v>
      </c>
      <c r="Z100" t="s">
        <v>102</v>
      </c>
      <c r="AA100" t="s">
        <v>103</v>
      </c>
      <c r="AB100" t="s">
        <v>104</v>
      </c>
      <c r="AC100" t="s">
        <v>104</v>
      </c>
      <c r="AD100">
        <v>341260</v>
      </c>
      <c r="AE100" t="s">
        <v>105</v>
      </c>
      <c r="AF100" t="s">
        <v>106</v>
      </c>
      <c r="AG100" t="s">
        <v>107</v>
      </c>
      <c r="AH100" t="s">
        <v>107</v>
      </c>
      <c r="AI100">
        <v>30084260</v>
      </c>
      <c r="AJ100" t="s">
        <v>108</v>
      </c>
      <c r="AK100" t="s">
        <v>108</v>
      </c>
      <c r="AM100" t="s">
        <v>108</v>
      </c>
      <c r="AN100">
        <v>235260</v>
      </c>
      <c r="AO100" t="s">
        <v>109</v>
      </c>
      <c r="AP100" t="s">
        <v>109</v>
      </c>
      <c r="AQ100" t="s">
        <v>109</v>
      </c>
      <c r="AR100">
        <v>4260</v>
      </c>
      <c r="AS100" t="s">
        <v>110</v>
      </c>
      <c r="AT100" t="s">
        <v>110</v>
      </c>
      <c r="AU100" t="s">
        <v>111</v>
      </c>
      <c r="AV100" t="s">
        <v>112</v>
      </c>
      <c r="AW100" t="s">
        <v>113</v>
      </c>
      <c r="AX100" t="s">
        <v>169</v>
      </c>
      <c r="AY100" t="s">
        <v>169</v>
      </c>
      <c r="AZ100">
        <v>3375260</v>
      </c>
      <c r="BA100" t="s">
        <v>116</v>
      </c>
      <c r="BB100" t="s">
        <v>117</v>
      </c>
      <c r="BC100" t="s">
        <v>118</v>
      </c>
      <c r="BD100" t="s">
        <v>118</v>
      </c>
      <c r="BE100" t="s">
        <v>119</v>
      </c>
      <c r="BG100" t="s">
        <v>119</v>
      </c>
      <c r="BH100">
        <v>95260</v>
      </c>
      <c r="BI100" t="s">
        <v>154</v>
      </c>
      <c r="BJ100" t="s">
        <v>111</v>
      </c>
      <c r="BK100" t="s">
        <v>111</v>
      </c>
      <c r="BL100" t="s">
        <v>121</v>
      </c>
      <c r="BM100" t="s">
        <v>122</v>
      </c>
      <c r="BN100" t="s">
        <v>123</v>
      </c>
      <c r="BO100">
        <v>64</v>
      </c>
      <c r="BP100">
        <v>337</v>
      </c>
      <c r="BQ100">
        <v>849</v>
      </c>
      <c r="BR100">
        <v>2171</v>
      </c>
      <c r="BS100">
        <v>3</v>
      </c>
      <c r="BT100">
        <v>235</v>
      </c>
      <c r="BU100">
        <v>0</v>
      </c>
      <c r="BV100">
        <v>1</v>
      </c>
      <c r="BW100">
        <v>72</v>
      </c>
      <c r="BX100">
        <v>75</v>
      </c>
      <c r="BY100">
        <v>76</v>
      </c>
      <c r="BZ100">
        <v>95</v>
      </c>
      <c r="CA100">
        <v>4</v>
      </c>
      <c r="CB100">
        <v>0</v>
      </c>
      <c r="CC100">
        <v>0</v>
      </c>
      <c r="CD100">
        <v>0</v>
      </c>
      <c r="CE100" t="s">
        <v>124</v>
      </c>
      <c r="CF100" t="s">
        <v>125</v>
      </c>
      <c r="CG100" t="s">
        <v>126</v>
      </c>
      <c r="CH100" t="s">
        <v>126</v>
      </c>
      <c r="CI100" t="s">
        <v>126</v>
      </c>
      <c r="CJ100" t="s">
        <v>126</v>
      </c>
      <c r="CK100" t="s">
        <v>126</v>
      </c>
      <c r="CL100">
        <v>4606260</v>
      </c>
      <c r="CM100">
        <v>4609260</v>
      </c>
    </row>
    <row r="101" spans="1:91" hidden="1" x14ac:dyDescent="0.2">
      <c r="A101" t="s">
        <v>91</v>
      </c>
      <c r="B101" t="s">
        <v>92</v>
      </c>
      <c r="C101" t="s">
        <v>93</v>
      </c>
      <c r="D101" t="s">
        <v>94</v>
      </c>
      <c r="E101" t="s">
        <v>95</v>
      </c>
      <c r="F101" t="s">
        <v>203</v>
      </c>
      <c r="G101" t="s">
        <v>235</v>
      </c>
      <c r="H101">
        <v>32340260</v>
      </c>
      <c r="I101" t="s">
        <v>98</v>
      </c>
      <c r="J101" t="s">
        <v>99</v>
      </c>
      <c r="K101">
        <v>5000</v>
      </c>
      <c r="L101">
        <v>0</v>
      </c>
      <c r="M101">
        <v>0</v>
      </c>
      <c r="N101">
        <v>0</v>
      </c>
      <c r="O101">
        <v>0</v>
      </c>
      <c r="P101">
        <v>5000</v>
      </c>
      <c r="Q101">
        <v>0</v>
      </c>
      <c r="R101">
        <v>565.1</v>
      </c>
      <c r="S101">
        <v>4434.8999999999996</v>
      </c>
      <c r="T101" t="s">
        <v>236</v>
      </c>
      <c r="U101" t="s">
        <v>237</v>
      </c>
      <c r="V101" t="s">
        <v>237</v>
      </c>
      <c r="W101" t="s">
        <v>237</v>
      </c>
      <c r="X101">
        <v>30001260</v>
      </c>
      <c r="Y101" t="s">
        <v>101</v>
      </c>
      <c r="Z101" t="s">
        <v>102</v>
      </c>
      <c r="AA101" t="s">
        <v>103</v>
      </c>
      <c r="AB101" t="s">
        <v>104</v>
      </c>
      <c r="AC101" t="s">
        <v>104</v>
      </c>
      <c r="AD101">
        <v>341260</v>
      </c>
      <c r="AE101" t="s">
        <v>105</v>
      </c>
      <c r="AF101" t="s">
        <v>106</v>
      </c>
      <c r="AG101" t="s">
        <v>107</v>
      </c>
      <c r="AH101" t="s">
        <v>107</v>
      </c>
      <c r="AI101">
        <v>30084260</v>
      </c>
      <c r="AJ101" t="s">
        <v>108</v>
      </c>
      <c r="AK101" t="s">
        <v>108</v>
      </c>
      <c r="AM101" t="s">
        <v>108</v>
      </c>
      <c r="AN101">
        <v>235260</v>
      </c>
      <c r="AO101" t="s">
        <v>109</v>
      </c>
      <c r="AP101" t="s">
        <v>109</v>
      </c>
      <c r="AQ101" t="s">
        <v>109</v>
      </c>
      <c r="AR101">
        <v>4260</v>
      </c>
      <c r="AS101" t="s">
        <v>110</v>
      </c>
      <c r="AT101" t="s">
        <v>110</v>
      </c>
      <c r="AU101" t="s">
        <v>111</v>
      </c>
      <c r="AV101" t="s">
        <v>112</v>
      </c>
      <c r="AW101" t="s">
        <v>113</v>
      </c>
      <c r="AX101" t="s">
        <v>170</v>
      </c>
      <c r="AY101" t="s">
        <v>171</v>
      </c>
      <c r="AZ101">
        <v>4003260</v>
      </c>
      <c r="BA101" t="s">
        <v>116</v>
      </c>
      <c r="BB101" t="s">
        <v>117</v>
      </c>
      <c r="BC101" t="s">
        <v>118</v>
      </c>
      <c r="BD101" t="s">
        <v>118</v>
      </c>
      <c r="BE101" t="s">
        <v>119</v>
      </c>
      <c r="BG101" t="s">
        <v>119</v>
      </c>
      <c r="BH101">
        <v>95260</v>
      </c>
      <c r="BI101" t="s">
        <v>154</v>
      </c>
      <c r="BJ101" t="s">
        <v>111</v>
      </c>
      <c r="BK101" t="s">
        <v>111</v>
      </c>
      <c r="BL101" t="s">
        <v>121</v>
      </c>
      <c r="BM101" t="s">
        <v>122</v>
      </c>
      <c r="BN101" t="s">
        <v>123</v>
      </c>
      <c r="BO101">
        <v>64</v>
      </c>
      <c r="BP101">
        <v>337</v>
      </c>
      <c r="BQ101">
        <v>849</v>
      </c>
      <c r="BR101">
        <v>2170</v>
      </c>
      <c r="BS101">
        <v>3</v>
      </c>
      <c r="BT101">
        <v>235</v>
      </c>
      <c r="BU101">
        <v>0</v>
      </c>
      <c r="BV101">
        <v>1</v>
      </c>
      <c r="BW101">
        <v>72</v>
      </c>
      <c r="BX101">
        <v>75</v>
      </c>
      <c r="BY101">
        <v>76</v>
      </c>
      <c r="BZ101">
        <v>95</v>
      </c>
      <c r="CA101">
        <v>4</v>
      </c>
      <c r="CB101">
        <v>0</v>
      </c>
      <c r="CC101">
        <v>0</v>
      </c>
      <c r="CD101">
        <v>0</v>
      </c>
      <c r="CE101" t="s">
        <v>124</v>
      </c>
      <c r="CF101" t="s">
        <v>125</v>
      </c>
      <c r="CG101" t="s">
        <v>126</v>
      </c>
      <c r="CH101" t="s">
        <v>126</v>
      </c>
      <c r="CI101" t="s">
        <v>126</v>
      </c>
      <c r="CJ101" t="s">
        <v>126</v>
      </c>
      <c r="CK101" t="s">
        <v>126</v>
      </c>
      <c r="CL101">
        <v>4606260</v>
      </c>
      <c r="CM101">
        <v>4609260</v>
      </c>
    </row>
    <row r="102" spans="1:91" hidden="1" x14ac:dyDescent="0.2">
      <c r="A102" t="s">
        <v>91</v>
      </c>
      <c r="B102" t="s">
        <v>92</v>
      </c>
      <c r="C102" t="s">
        <v>93</v>
      </c>
      <c r="D102" t="s">
        <v>94</v>
      </c>
      <c r="E102" t="s">
        <v>95</v>
      </c>
      <c r="F102" t="s">
        <v>203</v>
      </c>
      <c r="G102" t="s">
        <v>235</v>
      </c>
      <c r="H102">
        <v>32340260</v>
      </c>
      <c r="I102" t="s">
        <v>98</v>
      </c>
      <c r="J102" t="s">
        <v>99</v>
      </c>
      <c r="K102">
        <v>10000</v>
      </c>
      <c r="L102">
        <v>-10000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 t="s">
        <v>236</v>
      </c>
      <c r="U102" t="s">
        <v>237</v>
      </c>
      <c r="V102" t="s">
        <v>237</v>
      </c>
      <c r="W102" t="s">
        <v>237</v>
      </c>
      <c r="X102">
        <v>30001260</v>
      </c>
      <c r="Y102" t="s">
        <v>101</v>
      </c>
      <c r="Z102" t="s">
        <v>102</v>
      </c>
      <c r="AA102" t="s">
        <v>103</v>
      </c>
      <c r="AB102" t="s">
        <v>104</v>
      </c>
      <c r="AC102" t="s">
        <v>104</v>
      </c>
      <c r="AD102">
        <v>341260</v>
      </c>
      <c r="AE102" t="s">
        <v>105</v>
      </c>
      <c r="AF102" t="s">
        <v>106</v>
      </c>
      <c r="AG102" t="s">
        <v>107</v>
      </c>
      <c r="AH102" t="s">
        <v>107</v>
      </c>
      <c r="AI102">
        <v>30084260</v>
      </c>
      <c r="AJ102" t="s">
        <v>108</v>
      </c>
      <c r="AK102" t="s">
        <v>108</v>
      </c>
      <c r="AM102" t="s">
        <v>108</v>
      </c>
      <c r="AN102">
        <v>235260</v>
      </c>
      <c r="AO102" t="s">
        <v>109</v>
      </c>
      <c r="AP102" t="s">
        <v>109</v>
      </c>
      <c r="AQ102" t="s">
        <v>109</v>
      </c>
      <c r="AR102">
        <v>4260</v>
      </c>
      <c r="AS102" t="s">
        <v>110</v>
      </c>
      <c r="AT102" t="s">
        <v>110</v>
      </c>
      <c r="AU102" t="s">
        <v>111</v>
      </c>
      <c r="AV102" t="s">
        <v>112</v>
      </c>
      <c r="AW102" t="s">
        <v>113</v>
      </c>
      <c r="AX102" t="s">
        <v>182</v>
      </c>
      <c r="AY102" t="s">
        <v>182</v>
      </c>
      <c r="AZ102">
        <v>3377260</v>
      </c>
      <c r="BA102" t="s">
        <v>116</v>
      </c>
      <c r="BB102" t="s">
        <v>117</v>
      </c>
      <c r="BC102" t="s">
        <v>118</v>
      </c>
      <c r="BD102" t="s">
        <v>118</v>
      </c>
      <c r="BE102" t="s">
        <v>119</v>
      </c>
      <c r="BG102" t="s">
        <v>119</v>
      </c>
      <c r="BH102">
        <v>95260</v>
      </c>
      <c r="BI102" t="s">
        <v>120</v>
      </c>
      <c r="BJ102" t="s">
        <v>120</v>
      </c>
      <c r="BK102" t="s">
        <v>120</v>
      </c>
      <c r="BL102" t="s">
        <v>121</v>
      </c>
      <c r="BM102" t="s">
        <v>122</v>
      </c>
      <c r="BN102" t="s">
        <v>123</v>
      </c>
      <c r="BO102">
        <v>64</v>
      </c>
      <c r="BP102">
        <v>337</v>
      </c>
      <c r="BQ102">
        <v>849</v>
      </c>
      <c r="BR102">
        <v>2169</v>
      </c>
      <c r="BS102">
        <v>3</v>
      </c>
      <c r="BT102">
        <v>235</v>
      </c>
      <c r="BU102">
        <v>0</v>
      </c>
      <c r="BV102">
        <v>1</v>
      </c>
      <c r="BW102">
        <v>72</v>
      </c>
      <c r="BX102">
        <v>75</v>
      </c>
      <c r="BY102">
        <v>76</v>
      </c>
      <c r="BZ102">
        <v>95</v>
      </c>
      <c r="CA102">
        <v>4</v>
      </c>
      <c r="CB102">
        <v>0</v>
      </c>
      <c r="CC102">
        <v>0</v>
      </c>
      <c r="CD102">
        <v>0</v>
      </c>
      <c r="CE102" t="s">
        <v>124</v>
      </c>
      <c r="CF102" t="s">
        <v>125</v>
      </c>
      <c r="CG102" t="s">
        <v>126</v>
      </c>
      <c r="CH102" t="s">
        <v>126</v>
      </c>
      <c r="CI102" t="s">
        <v>126</v>
      </c>
      <c r="CJ102" t="s">
        <v>126</v>
      </c>
      <c r="CK102" t="s">
        <v>126</v>
      </c>
      <c r="CL102">
        <v>4606260</v>
      </c>
      <c r="CM102">
        <v>4609260</v>
      </c>
    </row>
    <row r="103" spans="1:91" hidden="1" x14ac:dyDescent="0.2">
      <c r="A103" t="s">
        <v>91</v>
      </c>
      <c r="B103" t="s">
        <v>92</v>
      </c>
      <c r="C103" t="s">
        <v>93</v>
      </c>
      <c r="D103" t="s">
        <v>94</v>
      </c>
      <c r="E103" t="s">
        <v>95</v>
      </c>
      <c r="F103" t="s">
        <v>203</v>
      </c>
      <c r="G103" t="s">
        <v>235</v>
      </c>
      <c r="H103">
        <v>32340260</v>
      </c>
      <c r="I103" t="s">
        <v>98</v>
      </c>
      <c r="J103" t="s">
        <v>99</v>
      </c>
      <c r="K103">
        <v>10000</v>
      </c>
      <c r="L103">
        <v>0</v>
      </c>
      <c r="M103">
        <v>0</v>
      </c>
      <c r="N103">
        <v>0</v>
      </c>
      <c r="O103">
        <v>0</v>
      </c>
      <c r="P103">
        <v>10000</v>
      </c>
      <c r="Q103">
        <v>0</v>
      </c>
      <c r="R103">
        <v>0</v>
      </c>
      <c r="S103">
        <v>10000</v>
      </c>
      <c r="T103" t="s">
        <v>236</v>
      </c>
      <c r="U103" t="s">
        <v>237</v>
      </c>
      <c r="V103" t="s">
        <v>237</v>
      </c>
      <c r="W103" t="s">
        <v>237</v>
      </c>
      <c r="X103">
        <v>30001260</v>
      </c>
      <c r="Y103" t="s">
        <v>101</v>
      </c>
      <c r="Z103" t="s">
        <v>102</v>
      </c>
      <c r="AA103" t="s">
        <v>103</v>
      </c>
      <c r="AB103" t="s">
        <v>104</v>
      </c>
      <c r="AC103" t="s">
        <v>104</v>
      </c>
      <c r="AD103">
        <v>341260</v>
      </c>
      <c r="AE103" t="s">
        <v>105</v>
      </c>
      <c r="AF103" t="s">
        <v>106</v>
      </c>
      <c r="AG103" t="s">
        <v>107</v>
      </c>
      <c r="AH103" t="s">
        <v>107</v>
      </c>
      <c r="AI103">
        <v>30084260</v>
      </c>
      <c r="AJ103" t="s">
        <v>108</v>
      </c>
      <c r="AK103" t="s">
        <v>108</v>
      </c>
      <c r="AM103" t="s">
        <v>108</v>
      </c>
      <c r="AN103">
        <v>235260</v>
      </c>
      <c r="AO103" t="s">
        <v>109</v>
      </c>
      <c r="AP103" t="s">
        <v>109</v>
      </c>
      <c r="AQ103" t="s">
        <v>109</v>
      </c>
      <c r="AR103">
        <v>4260</v>
      </c>
      <c r="AS103" t="s">
        <v>110</v>
      </c>
      <c r="AT103" t="s">
        <v>110</v>
      </c>
      <c r="AU103" t="s">
        <v>160</v>
      </c>
      <c r="AV103" t="s">
        <v>172</v>
      </c>
      <c r="AW103" t="s">
        <v>173</v>
      </c>
      <c r="AX103" t="s">
        <v>174</v>
      </c>
      <c r="AY103" t="s">
        <v>175</v>
      </c>
      <c r="AZ103">
        <v>4162260</v>
      </c>
      <c r="BA103" t="s">
        <v>116</v>
      </c>
      <c r="BB103" t="s">
        <v>117</v>
      </c>
      <c r="BC103" t="s">
        <v>118</v>
      </c>
      <c r="BD103" t="s">
        <v>118</v>
      </c>
      <c r="BE103" t="s">
        <v>119</v>
      </c>
      <c r="BG103" t="s">
        <v>119</v>
      </c>
      <c r="BH103">
        <v>95260</v>
      </c>
      <c r="BI103" t="s">
        <v>154</v>
      </c>
      <c r="BJ103" t="s">
        <v>160</v>
      </c>
      <c r="BK103" t="s">
        <v>160</v>
      </c>
      <c r="BL103" t="s">
        <v>121</v>
      </c>
      <c r="BM103" t="s">
        <v>122</v>
      </c>
      <c r="BN103" t="s">
        <v>123</v>
      </c>
      <c r="BO103">
        <v>63</v>
      </c>
      <c r="BP103">
        <v>358</v>
      </c>
      <c r="BQ103">
        <v>1113</v>
      </c>
      <c r="BR103">
        <v>2829</v>
      </c>
      <c r="BS103">
        <v>3</v>
      </c>
      <c r="BT103">
        <v>235</v>
      </c>
      <c r="BU103">
        <v>0</v>
      </c>
      <c r="BV103">
        <v>1</v>
      </c>
      <c r="BW103">
        <v>72</v>
      </c>
      <c r="BX103">
        <v>75</v>
      </c>
      <c r="BY103">
        <v>76</v>
      </c>
      <c r="BZ103">
        <v>95</v>
      </c>
      <c r="CA103">
        <v>4</v>
      </c>
      <c r="CB103">
        <v>0</v>
      </c>
      <c r="CC103">
        <v>0</v>
      </c>
      <c r="CD103">
        <v>0</v>
      </c>
      <c r="CE103" t="s">
        <v>124</v>
      </c>
      <c r="CF103" t="s">
        <v>125</v>
      </c>
      <c r="CG103" t="s">
        <v>166</v>
      </c>
      <c r="CH103" t="s">
        <v>183</v>
      </c>
      <c r="CI103" t="s">
        <v>184</v>
      </c>
      <c r="CJ103" t="s">
        <v>184</v>
      </c>
      <c r="CK103" t="s">
        <v>184</v>
      </c>
      <c r="CL103">
        <v>4606260</v>
      </c>
      <c r="CM103">
        <v>4609260</v>
      </c>
    </row>
    <row r="104" spans="1:91" hidden="1" x14ac:dyDescent="0.2">
      <c r="A104" t="s">
        <v>91</v>
      </c>
      <c r="B104" t="s">
        <v>92</v>
      </c>
      <c r="C104" t="s">
        <v>93</v>
      </c>
      <c r="D104" t="s">
        <v>94</v>
      </c>
      <c r="E104" t="s">
        <v>95</v>
      </c>
      <c r="F104" t="s">
        <v>203</v>
      </c>
      <c r="G104" t="s">
        <v>235</v>
      </c>
      <c r="H104">
        <v>32340260</v>
      </c>
      <c r="I104" t="s">
        <v>98</v>
      </c>
      <c r="J104" t="s">
        <v>99</v>
      </c>
      <c r="K104">
        <v>20000</v>
      </c>
      <c r="L104">
        <v>0</v>
      </c>
      <c r="M104">
        <v>0</v>
      </c>
      <c r="N104">
        <v>0</v>
      </c>
      <c r="O104">
        <v>0</v>
      </c>
      <c r="P104">
        <v>20000</v>
      </c>
      <c r="Q104">
        <v>0</v>
      </c>
      <c r="R104">
        <v>17935.62</v>
      </c>
      <c r="S104">
        <v>2064.38</v>
      </c>
      <c r="T104" t="s">
        <v>236</v>
      </c>
      <c r="U104" t="s">
        <v>237</v>
      </c>
      <c r="V104" t="s">
        <v>237</v>
      </c>
      <c r="W104" t="s">
        <v>237</v>
      </c>
      <c r="X104">
        <v>30001260</v>
      </c>
      <c r="Y104" t="s">
        <v>101</v>
      </c>
      <c r="Z104" t="s">
        <v>102</v>
      </c>
      <c r="AA104" t="s">
        <v>103</v>
      </c>
      <c r="AB104" t="s">
        <v>104</v>
      </c>
      <c r="AC104" t="s">
        <v>104</v>
      </c>
      <c r="AD104">
        <v>341260</v>
      </c>
      <c r="AE104" t="s">
        <v>105</v>
      </c>
      <c r="AF104" t="s">
        <v>106</v>
      </c>
      <c r="AG104" t="s">
        <v>107</v>
      </c>
      <c r="AH104" t="s">
        <v>107</v>
      </c>
      <c r="AI104">
        <v>30084260</v>
      </c>
      <c r="AJ104" t="s">
        <v>108</v>
      </c>
      <c r="AK104" t="s">
        <v>108</v>
      </c>
      <c r="AM104" t="s">
        <v>108</v>
      </c>
      <c r="AN104">
        <v>235260</v>
      </c>
      <c r="AO104" t="s">
        <v>109</v>
      </c>
      <c r="AP104" t="s">
        <v>109</v>
      </c>
      <c r="AQ104" t="s">
        <v>109</v>
      </c>
      <c r="AR104">
        <v>4260</v>
      </c>
      <c r="AS104" t="s">
        <v>110</v>
      </c>
      <c r="AT104" t="s">
        <v>110</v>
      </c>
      <c r="AU104" t="s">
        <v>111</v>
      </c>
      <c r="AV104" t="s">
        <v>176</v>
      </c>
      <c r="AW104" t="s">
        <v>177</v>
      </c>
      <c r="AX104" t="s">
        <v>177</v>
      </c>
      <c r="AY104" t="s">
        <v>177</v>
      </c>
      <c r="AZ104">
        <v>2245260</v>
      </c>
      <c r="BA104" t="s">
        <v>116</v>
      </c>
      <c r="BB104" t="s">
        <v>117</v>
      </c>
      <c r="BC104" t="s">
        <v>118</v>
      </c>
      <c r="BD104" t="s">
        <v>118</v>
      </c>
      <c r="BE104" t="s">
        <v>119</v>
      </c>
      <c r="BG104" t="s">
        <v>119</v>
      </c>
      <c r="BH104">
        <v>95260</v>
      </c>
      <c r="BI104" t="s">
        <v>154</v>
      </c>
      <c r="BJ104" t="s">
        <v>111</v>
      </c>
      <c r="BK104" t="s">
        <v>111</v>
      </c>
      <c r="BL104" t="s">
        <v>121</v>
      </c>
      <c r="BM104" t="s">
        <v>122</v>
      </c>
      <c r="BN104" t="s">
        <v>123</v>
      </c>
      <c r="BO104">
        <v>64</v>
      </c>
      <c r="BP104">
        <v>332</v>
      </c>
      <c r="BQ104">
        <v>884</v>
      </c>
      <c r="BR104">
        <v>2245</v>
      </c>
      <c r="BS104">
        <v>3</v>
      </c>
      <c r="BT104">
        <v>235</v>
      </c>
      <c r="BU104">
        <v>0</v>
      </c>
      <c r="BV104">
        <v>1</v>
      </c>
      <c r="BW104">
        <v>72</v>
      </c>
      <c r="BX104">
        <v>75</v>
      </c>
      <c r="BY104">
        <v>76</v>
      </c>
      <c r="BZ104">
        <v>95</v>
      </c>
      <c r="CA104">
        <v>4</v>
      </c>
      <c r="CB104">
        <v>0</v>
      </c>
      <c r="CC104">
        <v>0</v>
      </c>
      <c r="CD104">
        <v>0</v>
      </c>
      <c r="CE104" t="s">
        <v>124</v>
      </c>
      <c r="CF104" t="s">
        <v>139</v>
      </c>
      <c r="CG104" t="s">
        <v>185</v>
      </c>
      <c r="CH104" t="s">
        <v>186</v>
      </c>
      <c r="CI104" t="s">
        <v>186</v>
      </c>
      <c r="CJ104" t="s">
        <v>186</v>
      </c>
      <c r="CK104" t="s">
        <v>186</v>
      </c>
      <c r="CL104">
        <v>4606260</v>
      </c>
      <c r="CM104">
        <v>4609260</v>
      </c>
    </row>
    <row r="105" spans="1:91" hidden="1" x14ac:dyDescent="0.2">
      <c r="A105" t="s">
        <v>91</v>
      </c>
      <c r="B105" t="s">
        <v>92</v>
      </c>
      <c r="C105" t="s">
        <v>93</v>
      </c>
      <c r="D105" t="s">
        <v>94</v>
      </c>
      <c r="E105" t="s">
        <v>95</v>
      </c>
      <c r="F105" t="s">
        <v>203</v>
      </c>
      <c r="G105" t="s">
        <v>235</v>
      </c>
      <c r="H105">
        <v>32340260</v>
      </c>
      <c r="I105" t="s">
        <v>98</v>
      </c>
      <c r="J105" t="s">
        <v>99</v>
      </c>
      <c r="K105">
        <v>70000</v>
      </c>
      <c r="L105">
        <v>0</v>
      </c>
      <c r="M105">
        <v>0</v>
      </c>
      <c r="N105">
        <v>0</v>
      </c>
      <c r="O105">
        <v>0</v>
      </c>
      <c r="P105">
        <v>70000</v>
      </c>
      <c r="Q105">
        <v>0</v>
      </c>
      <c r="R105">
        <v>0</v>
      </c>
      <c r="S105">
        <v>70000</v>
      </c>
      <c r="T105" t="s">
        <v>236</v>
      </c>
      <c r="U105" t="s">
        <v>237</v>
      </c>
      <c r="V105" t="s">
        <v>237</v>
      </c>
      <c r="W105" t="s">
        <v>237</v>
      </c>
      <c r="X105">
        <v>30001260</v>
      </c>
      <c r="Y105" t="s">
        <v>101</v>
      </c>
      <c r="Z105" t="s">
        <v>102</v>
      </c>
      <c r="AA105" t="s">
        <v>103</v>
      </c>
      <c r="AB105" t="s">
        <v>104</v>
      </c>
      <c r="AC105" t="s">
        <v>104</v>
      </c>
      <c r="AD105">
        <v>341260</v>
      </c>
      <c r="AE105" t="s">
        <v>105</v>
      </c>
      <c r="AF105" t="s">
        <v>106</v>
      </c>
      <c r="AG105" t="s">
        <v>107</v>
      </c>
      <c r="AH105" t="s">
        <v>107</v>
      </c>
      <c r="AI105">
        <v>30084260</v>
      </c>
      <c r="AJ105" t="s">
        <v>108</v>
      </c>
      <c r="AK105" t="s">
        <v>108</v>
      </c>
      <c r="AM105" t="s">
        <v>108</v>
      </c>
      <c r="AN105">
        <v>235260</v>
      </c>
      <c r="AO105" t="s">
        <v>109</v>
      </c>
      <c r="AP105" t="s">
        <v>109</v>
      </c>
      <c r="AQ105" t="s">
        <v>109</v>
      </c>
      <c r="AR105">
        <v>4260</v>
      </c>
      <c r="AS105" t="s">
        <v>110</v>
      </c>
      <c r="AT105" t="s">
        <v>110</v>
      </c>
      <c r="AU105" t="s">
        <v>160</v>
      </c>
      <c r="AV105" t="s">
        <v>172</v>
      </c>
      <c r="AW105" t="s">
        <v>173</v>
      </c>
      <c r="AX105" t="s">
        <v>174</v>
      </c>
      <c r="AY105" t="s">
        <v>197</v>
      </c>
      <c r="AZ105">
        <v>4156260</v>
      </c>
      <c r="BA105" t="s">
        <v>116</v>
      </c>
      <c r="BB105" t="s">
        <v>117</v>
      </c>
      <c r="BC105" t="s">
        <v>118</v>
      </c>
      <c r="BD105" t="s">
        <v>118</v>
      </c>
      <c r="BE105" t="s">
        <v>119</v>
      </c>
      <c r="BG105" t="s">
        <v>119</v>
      </c>
      <c r="BH105">
        <v>95260</v>
      </c>
      <c r="BI105" t="s">
        <v>154</v>
      </c>
      <c r="BJ105" t="s">
        <v>160</v>
      </c>
      <c r="BK105" t="s">
        <v>160</v>
      </c>
      <c r="BL105" t="s">
        <v>121</v>
      </c>
      <c r="BM105" t="s">
        <v>122</v>
      </c>
      <c r="BN105" t="s">
        <v>123</v>
      </c>
      <c r="BO105">
        <v>63</v>
      </c>
      <c r="BP105">
        <v>358</v>
      </c>
      <c r="BQ105">
        <v>1113</v>
      </c>
      <c r="BR105">
        <v>2829</v>
      </c>
      <c r="BS105">
        <v>3</v>
      </c>
      <c r="BT105">
        <v>235</v>
      </c>
      <c r="BU105">
        <v>0</v>
      </c>
      <c r="BV105">
        <v>1</v>
      </c>
      <c r="BW105">
        <v>72</v>
      </c>
      <c r="BX105">
        <v>75</v>
      </c>
      <c r="BY105">
        <v>76</v>
      </c>
      <c r="BZ105">
        <v>95</v>
      </c>
      <c r="CA105">
        <v>4</v>
      </c>
      <c r="CB105">
        <v>0</v>
      </c>
      <c r="CC105">
        <v>0</v>
      </c>
      <c r="CD105">
        <v>0</v>
      </c>
      <c r="CE105" t="s">
        <v>124</v>
      </c>
      <c r="CF105" t="s">
        <v>125</v>
      </c>
      <c r="CG105" t="s">
        <v>166</v>
      </c>
      <c r="CH105" t="s">
        <v>183</v>
      </c>
      <c r="CI105" t="s">
        <v>184</v>
      </c>
      <c r="CJ105" t="s">
        <v>184</v>
      </c>
      <c r="CK105" t="s">
        <v>184</v>
      </c>
      <c r="CL105">
        <v>4606260</v>
      </c>
      <c r="CM105">
        <v>4609260</v>
      </c>
    </row>
    <row r="106" spans="1:91" hidden="1" x14ac:dyDescent="0.2">
      <c r="A106" t="s">
        <v>91</v>
      </c>
      <c r="B106" t="s">
        <v>92</v>
      </c>
      <c r="C106" t="s">
        <v>93</v>
      </c>
      <c r="D106" t="s">
        <v>94</v>
      </c>
      <c r="E106" t="s">
        <v>95</v>
      </c>
      <c r="F106" t="s">
        <v>203</v>
      </c>
      <c r="G106" t="s">
        <v>235</v>
      </c>
      <c r="H106">
        <v>32340260</v>
      </c>
      <c r="I106" t="s">
        <v>98</v>
      </c>
      <c r="J106" t="s">
        <v>99</v>
      </c>
      <c r="K106">
        <v>80000</v>
      </c>
      <c r="L106">
        <v>0</v>
      </c>
      <c r="M106">
        <v>0</v>
      </c>
      <c r="N106">
        <v>0</v>
      </c>
      <c r="O106">
        <v>0</v>
      </c>
      <c r="P106">
        <v>80000</v>
      </c>
      <c r="Q106">
        <v>0</v>
      </c>
      <c r="R106">
        <v>41272.35</v>
      </c>
      <c r="S106">
        <v>38727.65</v>
      </c>
      <c r="T106" t="s">
        <v>236</v>
      </c>
      <c r="U106" t="s">
        <v>237</v>
      </c>
      <c r="V106" t="s">
        <v>237</v>
      </c>
      <c r="W106" t="s">
        <v>237</v>
      </c>
      <c r="X106">
        <v>30001260</v>
      </c>
      <c r="Y106" t="s">
        <v>101</v>
      </c>
      <c r="Z106" t="s">
        <v>102</v>
      </c>
      <c r="AA106" t="s">
        <v>103</v>
      </c>
      <c r="AB106" t="s">
        <v>104</v>
      </c>
      <c r="AC106" t="s">
        <v>104</v>
      </c>
      <c r="AD106">
        <v>341260</v>
      </c>
      <c r="AE106" t="s">
        <v>105</v>
      </c>
      <c r="AF106" t="s">
        <v>106</v>
      </c>
      <c r="AG106" t="s">
        <v>107</v>
      </c>
      <c r="AH106" t="s">
        <v>107</v>
      </c>
      <c r="AI106">
        <v>30084260</v>
      </c>
      <c r="AJ106" t="s">
        <v>108</v>
      </c>
      <c r="AK106" t="s">
        <v>108</v>
      </c>
      <c r="AM106" t="s">
        <v>108</v>
      </c>
      <c r="AN106">
        <v>235260</v>
      </c>
      <c r="AO106" t="s">
        <v>109</v>
      </c>
      <c r="AP106" t="s">
        <v>109</v>
      </c>
      <c r="AQ106" t="s">
        <v>109</v>
      </c>
      <c r="AR106">
        <v>4260</v>
      </c>
      <c r="AS106" t="s">
        <v>110</v>
      </c>
      <c r="AT106" t="s">
        <v>110</v>
      </c>
      <c r="AU106" t="s">
        <v>160</v>
      </c>
      <c r="AV106" t="s">
        <v>172</v>
      </c>
      <c r="AW106" t="s">
        <v>173</v>
      </c>
      <c r="AX106" t="s">
        <v>174</v>
      </c>
      <c r="AY106" t="s">
        <v>193</v>
      </c>
      <c r="AZ106">
        <v>4158260</v>
      </c>
      <c r="BA106" t="s">
        <v>116</v>
      </c>
      <c r="BB106" t="s">
        <v>117</v>
      </c>
      <c r="BC106" t="s">
        <v>118</v>
      </c>
      <c r="BD106" t="s">
        <v>118</v>
      </c>
      <c r="BE106" t="s">
        <v>119</v>
      </c>
      <c r="BG106" t="s">
        <v>119</v>
      </c>
      <c r="BH106">
        <v>95260</v>
      </c>
      <c r="BI106" t="s">
        <v>154</v>
      </c>
      <c r="BJ106" t="s">
        <v>160</v>
      </c>
      <c r="BK106" t="s">
        <v>160</v>
      </c>
      <c r="BL106" t="s">
        <v>121</v>
      </c>
      <c r="BM106" t="s">
        <v>122</v>
      </c>
      <c r="BN106" t="s">
        <v>123</v>
      </c>
      <c r="BO106">
        <v>63</v>
      </c>
      <c r="BP106">
        <v>358</v>
      </c>
      <c r="BQ106">
        <v>1113</v>
      </c>
      <c r="BR106">
        <v>2829</v>
      </c>
      <c r="BS106">
        <v>3</v>
      </c>
      <c r="BT106">
        <v>235</v>
      </c>
      <c r="BU106">
        <v>0</v>
      </c>
      <c r="BV106">
        <v>1</v>
      </c>
      <c r="BW106">
        <v>72</v>
      </c>
      <c r="BX106">
        <v>75</v>
      </c>
      <c r="BY106">
        <v>76</v>
      </c>
      <c r="BZ106">
        <v>95</v>
      </c>
      <c r="CA106">
        <v>4</v>
      </c>
      <c r="CB106">
        <v>0</v>
      </c>
      <c r="CC106">
        <v>0</v>
      </c>
      <c r="CD106">
        <v>0</v>
      </c>
      <c r="CE106" t="s">
        <v>124</v>
      </c>
      <c r="CF106" t="s">
        <v>125</v>
      </c>
      <c r="CG106" t="s">
        <v>166</v>
      </c>
      <c r="CH106" t="s">
        <v>183</v>
      </c>
      <c r="CI106" t="s">
        <v>184</v>
      </c>
      <c r="CJ106" t="s">
        <v>184</v>
      </c>
      <c r="CK106" t="s">
        <v>184</v>
      </c>
      <c r="CL106">
        <v>4606260</v>
      </c>
      <c r="CM106">
        <v>4609260</v>
      </c>
    </row>
    <row r="107" spans="1:91" hidden="1" x14ac:dyDescent="0.2">
      <c r="A107" t="s">
        <v>91</v>
      </c>
      <c r="B107" t="s">
        <v>92</v>
      </c>
      <c r="C107" t="s">
        <v>93</v>
      </c>
      <c r="D107" t="s">
        <v>94</v>
      </c>
      <c r="E107" t="s">
        <v>95</v>
      </c>
      <c r="F107" t="s">
        <v>203</v>
      </c>
      <c r="G107" t="s">
        <v>235</v>
      </c>
      <c r="H107">
        <v>32340260</v>
      </c>
      <c r="I107" t="s">
        <v>98</v>
      </c>
      <c r="J107" t="s">
        <v>99</v>
      </c>
      <c r="K107">
        <v>200000</v>
      </c>
      <c r="L107">
        <v>0</v>
      </c>
      <c r="M107">
        <v>0</v>
      </c>
      <c r="N107">
        <v>0</v>
      </c>
      <c r="O107">
        <v>0</v>
      </c>
      <c r="P107">
        <v>200000</v>
      </c>
      <c r="Q107">
        <v>0</v>
      </c>
      <c r="R107">
        <v>176170.66</v>
      </c>
      <c r="S107">
        <v>23829.34</v>
      </c>
      <c r="T107" t="s">
        <v>236</v>
      </c>
      <c r="U107" t="s">
        <v>237</v>
      </c>
      <c r="V107" t="s">
        <v>237</v>
      </c>
      <c r="W107" t="s">
        <v>237</v>
      </c>
      <c r="X107">
        <v>30001260</v>
      </c>
      <c r="Y107" t="s">
        <v>101</v>
      </c>
      <c r="Z107" t="s">
        <v>102</v>
      </c>
      <c r="AA107" t="s">
        <v>103</v>
      </c>
      <c r="AB107" t="s">
        <v>104</v>
      </c>
      <c r="AC107" t="s">
        <v>104</v>
      </c>
      <c r="AD107">
        <v>341260</v>
      </c>
      <c r="AE107" t="s">
        <v>105</v>
      </c>
      <c r="AF107" t="s">
        <v>106</v>
      </c>
      <c r="AG107" t="s">
        <v>107</v>
      </c>
      <c r="AH107" t="s">
        <v>107</v>
      </c>
      <c r="AI107">
        <v>30084260</v>
      </c>
      <c r="AJ107" t="s">
        <v>108</v>
      </c>
      <c r="AK107" t="s">
        <v>108</v>
      </c>
      <c r="AM107" t="s">
        <v>108</v>
      </c>
      <c r="AN107">
        <v>235260</v>
      </c>
      <c r="AO107" t="s">
        <v>109</v>
      </c>
      <c r="AP107" t="s">
        <v>109</v>
      </c>
      <c r="AQ107" t="s">
        <v>109</v>
      </c>
      <c r="AR107">
        <v>4260</v>
      </c>
      <c r="AS107" t="s">
        <v>110</v>
      </c>
      <c r="AT107" t="s">
        <v>110</v>
      </c>
      <c r="AU107" t="s">
        <v>160</v>
      </c>
      <c r="AV107" t="s">
        <v>172</v>
      </c>
      <c r="AW107" t="s">
        <v>173</v>
      </c>
      <c r="AX107" t="s">
        <v>174</v>
      </c>
      <c r="AY107" t="s">
        <v>191</v>
      </c>
      <c r="AZ107">
        <v>4163260</v>
      </c>
      <c r="BA107" t="s">
        <v>116</v>
      </c>
      <c r="BB107" t="s">
        <v>117</v>
      </c>
      <c r="BC107" t="s">
        <v>118</v>
      </c>
      <c r="BD107" t="s">
        <v>118</v>
      </c>
      <c r="BE107" t="s">
        <v>119</v>
      </c>
      <c r="BG107" t="s">
        <v>119</v>
      </c>
      <c r="BH107">
        <v>95260</v>
      </c>
      <c r="BI107" t="s">
        <v>154</v>
      </c>
      <c r="BJ107" t="s">
        <v>160</v>
      </c>
      <c r="BK107" t="s">
        <v>160</v>
      </c>
      <c r="BL107" t="s">
        <v>121</v>
      </c>
      <c r="BM107" t="s">
        <v>122</v>
      </c>
      <c r="BN107" t="s">
        <v>123</v>
      </c>
      <c r="BO107">
        <v>63</v>
      </c>
      <c r="BP107">
        <v>358</v>
      </c>
      <c r="BQ107">
        <v>1113</v>
      </c>
      <c r="BR107">
        <v>2829</v>
      </c>
      <c r="BS107">
        <v>3</v>
      </c>
      <c r="BT107">
        <v>235</v>
      </c>
      <c r="BU107">
        <v>0</v>
      </c>
      <c r="BV107">
        <v>1</v>
      </c>
      <c r="BW107">
        <v>72</v>
      </c>
      <c r="BX107">
        <v>75</v>
      </c>
      <c r="BY107">
        <v>76</v>
      </c>
      <c r="BZ107">
        <v>95</v>
      </c>
      <c r="CA107">
        <v>4</v>
      </c>
      <c r="CB107">
        <v>0</v>
      </c>
      <c r="CC107">
        <v>0</v>
      </c>
      <c r="CD107">
        <v>0</v>
      </c>
      <c r="CE107" t="s">
        <v>124</v>
      </c>
      <c r="CF107" t="s">
        <v>125</v>
      </c>
      <c r="CG107" t="s">
        <v>166</v>
      </c>
      <c r="CH107" t="s">
        <v>183</v>
      </c>
      <c r="CI107" t="s">
        <v>184</v>
      </c>
      <c r="CJ107" t="s">
        <v>184</v>
      </c>
      <c r="CK107" t="s">
        <v>184</v>
      </c>
      <c r="CL107">
        <v>4606260</v>
      </c>
      <c r="CM107">
        <v>4609260</v>
      </c>
    </row>
    <row r="108" spans="1:91" hidden="1" x14ac:dyDescent="0.2">
      <c r="A108" t="s">
        <v>91</v>
      </c>
      <c r="B108" t="s">
        <v>92</v>
      </c>
      <c r="C108" t="s">
        <v>93</v>
      </c>
      <c r="D108" t="s">
        <v>94</v>
      </c>
      <c r="E108" t="s">
        <v>95</v>
      </c>
      <c r="F108" t="s">
        <v>203</v>
      </c>
      <c r="G108" t="s">
        <v>235</v>
      </c>
      <c r="H108">
        <v>32340260</v>
      </c>
      <c r="I108" t="s">
        <v>98</v>
      </c>
      <c r="J108" t="s">
        <v>99</v>
      </c>
      <c r="K108">
        <v>250000</v>
      </c>
      <c r="L108">
        <v>0</v>
      </c>
      <c r="M108">
        <v>0</v>
      </c>
      <c r="N108">
        <v>0</v>
      </c>
      <c r="O108">
        <v>0</v>
      </c>
      <c r="P108">
        <v>250000</v>
      </c>
      <c r="Q108">
        <v>0</v>
      </c>
      <c r="R108">
        <v>328200</v>
      </c>
      <c r="S108">
        <v>-78200</v>
      </c>
      <c r="T108" t="s">
        <v>236</v>
      </c>
      <c r="U108" t="s">
        <v>237</v>
      </c>
      <c r="V108" t="s">
        <v>237</v>
      </c>
      <c r="W108" t="s">
        <v>237</v>
      </c>
      <c r="X108">
        <v>30001260</v>
      </c>
      <c r="Y108" t="s">
        <v>101</v>
      </c>
      <c r="Z108" t="s">
        <v>102</v>
      </c>
      <c r="AA108" t="s">
        <v>103</v>
      </c>
      <c r="AB108" t="s">
        <v>104</v>
      </c>
      <c r="AC108" t="s">
        <v>104</v>
      </c>
      <c r="AD108">
        <v>341260</v>
      </c>
      <c r="AE108" t="s">
        <v>105</v>
      </c>
      <c r="AF108" t="s">
        <v>106</v>
      </c>
      <c r="AG108" t="s">
        <v>107</v>
      </c>
      <c r="AH108" t="s">
        <v>107</v>
      </c>
      <c r="AI108">
        <v>30084260</v>
      </c>
      <c r="AJ108" t="s">
        <v>108</v>
      </c>
      <c r="AK108" t="s">
        <v>108</v>
      </c>
      <c r="AM108" t="s">
        <v>108</v>
      </c>
      <c r="AN108">
        <v>235260</v>
      </c>
      <c r="AO108" t="s">
        <v>109</v>
      </c>
      <c r="AP108" t="s">
        <v>109</v>
      </c>
      <c r="AQ108" t="s">
        <v>109</v>
      </c>
      <c r="AR108">
        <v>4260</v>
      </c>
      <c r="AS108" t="s">
        <v>110</v>
      </c>
      <c r="AT108" t="s">
        <v>110</v>
      </c>
      <c r="AU108" t="s">
        <v>160</v>
      </c>
      <c r="AV108" t="s">
        <v>172</v>
      </c>
      <c r="AW108" t="s">
        <v>173</v>
      </c>
      <c r="AX108" t="s">
        <v>174</v>
      </c>
      <c r="AY108" t="s">
        <v>192</v>
      </c>
      <c r="AZ108">
        <v>4155260</v>
      </c>
      <c r="BA108" t="s">
        <v>116</v>
      </c>
      <c r="BB108" t="s">
        <v>117</v>
      </c>
      <c r="BC108" t="s">
        <v>118</v>
      </c>
      <c r="BD108" t="s">
        <v>118</v>
      </c>
      <c r="BE108" t="s">
        <v>119</v>
      </c>
      <c r="BG108" t="s">
        <v>119</v>
      </c>
      <c r="BH108">
        <v>95260</v>
      </c>
      <c r="BI108" t="s">
        <v>154</v>
      </c>
      <c r="BJ108" t="s">
        <v>160</v>
      </c>
      <c r="BK108" t="s">
        <v>160</v>
      </c>
      <c r="BL108" t="s">
        <v>121</v>
      </c>
      <c r="BM108" t="s">
        <v>122</v>
      </c>
      <c r="BN108" t="s">
        <v>123</v>
      </c>
      <c r="BO108">
        <v>63</v>
      </c>
      <c r="BP108">
        <v>358</v>
      </c>
      <c r="BQ108">
        <v>1113</v>
      </c>
      <c r="BR108">
        <v>2829</v>
      </c>
      <c r="BS108">
        <v>3</v>
      </c>
      <c r="BT108">
        <v>235</v>
      </c>
      <c r="BU108">
        <v>0</v>
      </c>
      <c r="BV108">
        <v>1</v>
      </c>
      <c r="BW108">
        <v>72</v>
      </c>
      <c r="BX108">
        <v>75</v>
      </c>
      <c r="BY108">
        <v>76</v>
      </c>
      <c r="BZ108">
        <v>95</v>
      </c>
      <c r="CA108">
        <v>4</v>
      </c>
      <c r="CB108">
        <v>0</v>
      </c>
      <c r="CC108">
        <v>0</v>
      </c>
      <c r="CD108">
        <v>0</v>
      </c>
      <c r="CE108" t="s">
        <v>124</v>
      </c>
      <c r="CF108" t="s">
        <v>125</v>
      </c>
      <c r="CG108" t="s">
        <v>166</v>
      </c>
      <c r="CH108" t="s">
        <v>183</v>
      </c>
      <c r="CI108" t="s">
        <v>184</v>
      </c>
      <c r="CJ108" t="s">
        <v>184</v>
      </c>
      <c r="CK108" t="s">
        <v>184</v>
      </c>
      <c r="CL108">
        <v>4606260</v>
      </c>
      <c r="CM108">
        <v>4609260</v>
      </c>
    </row>
    <row r="109" spans="1:91" hidden="1" x14ac:dyDescent="0.2">
      <c r="A109" t="s">
        <v>91</v>
      </c>
      <c r="B109" t="s">
        <v>92</v>
      </c>
      <c r="C109" t="s">
        <v>93</v>
      </c>
      <c r="D109" t="s">
        <v>94</v>
      </c>
      <c r="E109" t="s">
        <v>95</v>
      </c>
      <c r="F109" t="s">
        <v>203</v>
      </c>
      <c r="G109" t="s">
        <v>235</v>
      </c>
      <c r="H109">
        <v>32340260</v>
      </c>
      <c r="I109" t="s">
        <v>98</v>
      </c>
      <c r="J109" t="s">
        <v>99</v>
      </c>
      <c r="K109">
        <v>500000</v>
      </c>
      <c r="L109">
        <v>0</v>
      </c>
      <c r="M109">
        <v>0</v>
      </c>
      <c r="N109">
        <v>0</v>
      </c>
      <c r="O109">
        <v>0</v>
      </c>
      <c r="P109">
        <v>500000</v>
      </c>
      <c r="Q109">
        <v>0</v>
      </c>
      <c r="R109">
        <v>635820.56999999995</v>
      </c>
      <c r="S109">
        <v>-135820.57</v>
      </c>
      <c r="T109" t="s">
        <v>236</v>
      </c>
      <c r="U109" t="s">
        <v>237</v>
      </c>
      <c r="V109" t="s">
        <v>237</v>
      </c>
      <c r="W109" t="s">
        <v>237</v>
      </c>
      <c r="X109">
        <v>30001260</v>
      </c>
      <c r="Y109" t="s">
        <v>101</v>
      </c>
      <c r="Z109" t="s">
        <v>102</v>
      </c>
      <c r="AA109" t="s">
        <v>103</v>
      </c>
      <c r="AB109" t="s">
        <v>104</v>
      </c>
      <c r="AC109" t="s">
        <v>104</v>
      </c>
      <c r="AD109">
        <v>341260</v>
      </c>
      <c r="AE109" t="s">
        <v>105</v>
      </c>
      <c r="AF109" t="s">
        <v>106</v>
      </c>
      <c r="AG109" t="s">
        <v>107</v>
      </c>
      <c r="AH109" t="s">
        <v>107</v>
      </c>
      <c r="AI109">
        <v>30084260</v>
      </c>
      <c r="AJ109" t="s">
        <v>108</v>
      </c>
      <c r="AK109" t="s">
        <v>108</v>
      </c>
      <c r="AM109" t="s">
        <v>108</v>
      </c>
      <c r="AN109">
        <v>235260</v>
      </c>
      <c r="AO109" t="s">
        <v>109</v>
      </c>
      <c r="AP109" t="s">
        <v>109</v>
      </c>
      <c r="AQ109" t="s">
        <v>109</v>
      </c>
      <c r="AR109">
        <v>4260</v>
      </c>
      <c r="AS109" t="s">
        <v>110</v>
      </c>
      <c r="AT109" t="s">
        <v>110</v>
      </c>
      <c r="AU109" t="s">
        <v>160</v>
      </c>
      <c r="AV109" t="s">
        <v>172</v>
      </c>
      <c r="AW109" t="s">
        <v>173</v>
      </c>
      <c r="AX109" t="s">
        <v>174</v>
      </c>
      <c r="AY109" t="s">
        <v>198</v>
      </c>
      <c r="AZ109">
        <v>4157260</v>
      </c>
      <c r="BA109" t="s">
        <v>116</v>
      </c>
      <c r="BB109" t="s">
        <v>117</v>
      </c>
      <c r="BC109" t="s">
        <v>118</v>
      </c>
      <c r="BD109" t="s">
        <v>118</v>
      </c>
      <c r="BE109" t="s">
        <v>119</v>
      </c>
      <c r="BG109" t="s">
        <v>119</v>
      </c>
      <c r="BH109">
        <v>95260</v>
      </c>
      <c r="BI109" t="s">
        <v>154</v>
      </c>
      <c r="BJ109" t="s">
        <v>160</v>
      </c>
      <c r="BK109" t="s">
        <v>160</v>
      </c>
      <c r="BL109" t="s">
        <v>121</v>
      </c>
      <c r="BM109" t="s">
        <v>122</v>
      </c>
      <c r="BN109" t="s">
        <v>123</v>
      </c>
      <c r="BO109">
        <v>63</v>
      </c>
      <c r="BP109">
        <v>358</v>
      </c>
      <c r="BQ109">
        <v>1113</v>
      </c>
      <c r="BR109">
        <v>2829</v>
      </c>
      <c r="BS109">
        <v>3</v>
      </c>
      <c r="BT109">
        <v>235</v>
      </c>
      <c r="BU109">
        <v>0</v>
      </c>
      <c r="BV109">
        <v>1</v>
      </c>
      <c r="BW109">
        <v>72</v>
      </c>
      <c r="BX109">
        <v>75</v>
      </c>
      <c r="BY109">
        <v>76</v>
      </c>
      <c r="BZ109">
        <v>95</v>
      </c>
      <c r="CA109">
        <v>4</v>
      </c>
      <c r="CB109">
        <v>0</v>
      </c>
      <c r="CC109">
        <v>0</v>
      </c>
      <c r="CD109">
        <v>0</v>
      </c>
      <c r="CE109" t="s">
        <v>124</v>
      </c>
      <c r="CF109" t="s">
        <v>125</v>
      </c>
      <c r="CG109" t="s">
        <v>166</v>
      </c>
      <c r="CH109" t="s">
        <v>183</v>
      </c>
      <c r="CI109" t="s">
        <v>184</v>
      </c>
      <c r="CJ109" t="s">
        <v>184</v>
      </c>
      <c r="CK109" t="s">
        <v>184</v>
      </c>
      <c r="CL109">
        <v>4606260</v>
      </c>
      <c r="CM109">
        <v>4609260</v>
      </c>
    </row>
    <row r="110" spans="1:91" hidden="1" x14ac:dyDescent="0.2">
      <c r="A110" t="s">
        <v>91</v>
      </c>
      <c r="B110" t="s">
        <v>92</v>
      </c>
      <c r="C110" t="s">
        <v>93</v>
      </c>
      <c r="D110" t="s">
        <v>94</v>
      </c>
      <c r="E110" t="s">
        <v>95</v>
      </c>
      <c r="F110" t="s">
        <v>203</v>
      </c>
      <c r="G110" t="s">
        <v>235</v>
      </c>
      <c r="H110">
        <v>32340260</v>
      </c>
      <c r="I110" t="s">
        <v>98</v>
      </c>
      <c r="J110" t="s">
        <v>99</v>
      </c>
      <c r="K110">
        <v>594340</v>
      </c>
      <c r="L110">
        <v>0</v>
      </c>
      <c r="M110">
        <v>0</v>
      </c>
      <c r="N110">
        <v>0</v>
      </c>
      <c r="O110">
        <v>0</v>
      </c>
      <c r="P110">
        <v>594340</v>
      </c>
      <c r="Q110">
        <v>0</v>
      </c>
      <c r="R110">
        <v>824076.5</v>
      </c>
      <c r="S110">
        <v>-229736.5</v>
      </c>
      <c r="T110" t="s">
        <v>236</v>
      </c>
      <c r="U110" t="s">
        <v>237</v>
      </c>
      <c r="V110" t="s">
        <v>237</v>
      </c>
      <c r="W110" t="s">
        <v>237</v>
      </c>
      <c r="X110">
        <v>30001260</v>
      </c>
      <c r="Y110" t="s">
        <v>101</v>
      </c>
      <c r="Z110" t="s">
        <v>102</v>
      </c>
      <c r="AA110" t="s">
        <v>103</v>
      </c>
      <c r="AB110" t="s">
        <v>104</v>
      </c>
      <c r="AC110" t="s">
        <v>104</v>
      </c>
      <c r="AD110">
        <v>341260</v>
      </c>
      <c r="AE110" t="s">
        <v>105</v>
      </c>
      <c r="AF110" t="s">
        <v>106</v>
      </c>
      <c r="AG110" t="s">
        <v>107</v>
      </c>
      <c r="AH110" t="s">
        <v>107</v>
      </c>
      <c r="AI110">
        <v>30084260</v>
      </c>
      <c r="AJ110" t="s">
        <v>108</v>
      </c>
      <c r="AK110" t="s">
        <v>108</v>
      </c>
      <c r="AM110" t="s">
        <v>108</v>
      </c>
      <c r="AN110">
        <v>235260</v>
      </c>
      <c r="AO110" t="s">
        <v>109</v>
      </c>
      <c r="AP110" t="s">
        <v>109</v>
      </c>
      <c r="AQ110" t="s">
        <v>109</v>
      </c>
      <c r="AR110">
        <v>4260</v>
      </c>
      <c r="AS110" t="s">
        <v>110</v>
      </c>
      <c r="AT110" t="s">
        <v>110</v>
      </c>
      <c r="AU110" t="s">
        <v>160</v>
      </c>
      <c r="AV110" t="s">
        <v>161</v>
      </c>
      <c r="AW110" t="s">
        <v>162</v>
      </c>
      <c r="AX110" t="s">
        <v>163</v>
      </c>
      <c r="AY110" t="s">
        <v>200</v>
      </c>
      <c r="AZ110">
        <v>4143260</v>
      </c>
      <c r="BA110" t="s">
        <v>116</v>
      </c>
      <c r="BB110" t="s">
        <v>117</v>
      </c>
      <c r="BC110" t="s">
        <v>118</v>
      </c>
      <c r="BD110" t="s">
        <v>118</v>
      </c>
      <c r="BE110" t="s">
        <v>119</v>
      </c>
      <c r="BG110" t="s">
        <v>119</v>
      </c>
      <c r="BH110">
        <v>95260</v>
      </c>
      <c r="BI110" t="s">
        <v>154</v>
      </c>
      <c r="BJ110" t="s">
        <v>160</v>
      </c>
      <c r="BK110" t="s">
        <v>160</v>
      </c>
      <c r="BL110" t="s">
        <v>121</v>
      </c>
      <c r="BM110" t="s">
        <v>122</v>
      </c>
      <c r="BN110" t="s">
        <v>123</v>
      </c>
      <c r="BO110">
        <v>63</v>
      </c>
      <c r="BP110">
        <v>359</v>
      </c>
      <c r="BQ110">
        <v>1111</v>
      </c>
      <c r="BR110">
        <v>2826</v>
      </c>
      <c r="BS110">
        <v>3</v>
      </c>
      <c r="BT110">
        <v>235</v>
      </c>
      <c r="BU110">
        <v>0</v>
      </c>
      <c r="BV110">
        <v>1</v>
      </c>
      <c r="BW110">
        <v>72</v>
      </c>
      <c r="BX110">
        <v>75</v>
      </c>
      <c r="BY110">
        <v>76</v>
      </c>
      <c r="BZ110">
        <v>95</v>
      </c>
      <c r="CA110">
        <v>4</v>
      </c>
      <c r="CB110">
        <v>0</v>
      </c>
      <c r="CC110">
        <v>0</v>
      </c>
      <c r="CD110">
        <v>0</v>
      </c>
      <c r="CE110" t="s">
        <v>124</v>
      </c>
      <c r="CF110" t="s">
        <v>125</v>
      </c>
      <c r="CG110" t="s">
        <v>166</v>
      </c>
      <c r="CH110" t="s">
        <v>167</v>
      </c>
      <c r="CI110" t="s">
        <v>168</v>
      </c>
      <c r="CJ110" t="s">
        <v>168</v>
      </c>
      <c r="CK110" t="s">
        <v>168</v>
      </c>
      <c r="CL110">
        <v>4606260</v>
      </c>
      <c r="CM110">
        <v>4609260</v>
      </c>
    </row>
    <row r="111" spans="1:91" hidden="1" x14ac:dyDescent="0.2">
      <c r="A111" t="s">
        <v>91</v>
      </c>
      <c r="B111" t="s">
        <v>92</v>
      </c>
      <c r="C111" t="s">
        <v>93</v>
      </c>
      <c r="D111" t="s">
        <v>94</v>
      </c>
      <c r="E111" t="s">
        <v>95</v>
      </c>
      <c r="F111" t="s">
        <v>203</v>
      </c>
      <c r="G111" t="s">
        <v>235</v>
      </c>
      <c r="H111">
        <v>32340260</v>
      </c>
      <c r="I111" t="s">
        <v>98</v>
      </c>
      <c r="J111" t="s">
        <v>99</v>
      </c>
      <c r="K111">
        <v>800000</v>
      </c>
      <c r="L111">
        <v>0</v>
      </c>
      <c r="M111">
        <v>0</v>
      </c>
      <c r="N111">
        <v>0</v>
      </c>
      <c r="O111">
        <v>0</v>
      </c>
      <c r="P111">
        <v>800000</v>
      </c>
      <c r="Q111">
        <v>0</v>
      </c>
      <c r="R111">
        <v>1104785.72</v>
      </c>
      <c r="S111">
        <v>-304785.71999999997</v>
      </c>
      <c r="T111" t="s">
        <v>236</v>
      </c>
      <c r="U111" t="s">
        <v>237</v>
      </c>
      <c r="V111" t="s">
        <v>237</v>
      </c>
      <c r="W111" t="s">
        <v>237</v>
      </c>
      <c r="X111">
        <v>30001260</v>
      </c>
      <c r="Y111" t="s">
        <v>101</v>
      </c>
      <c r="Z111" t="s">
        <v>102</v>
      </c>
      <c r="AA111" t="s">
        <v>103</v>
      </c>
      <c r="AB111" t="s">
        <v>104</v>
      </c>
      <c r="AC111" t="s">
        <v>104</v>
      </c>
      <c r="AD111">
        <v>341260</v>
      </c>
      <c r="AE111" t="s">
        <v>105</v>
      </c>
      <c r="AF111" t="s">
        <v>106</v>
      </c>
      <c r="AG111" t="s">
        <v>107</v>
      </c>
      <c r="AH111" t="s">
        <v>107</v>
      </c>
      <c r="AI111">
        <v>30084260</v>
      </c>
      <c r="AJ111" t="s">
        <v>108</v>
      </c>
      <c r="AK111" t="s">
        <v>108</v>
      </c>
      <c r="AM111" t="s">
        <v>108</v>
      </c>
      <c r="AN111">
        <v>235260</v>
      </c>
      <c r="AO111" t="s">
        <v>109</v>
      </c>
      <c r="AP111" t="s">
        <v>109</v>
      </c>
      <c r="AQ111" t="s">
        <v>109</v>
      </c>
      <c r="AR111">
        <v>4260</v>
      </c>
      <c r="AS111" t="s">
        <v>110</v>
      </c>
      <c r="AT111" t="s">
        <v>110</v>
      </c>
      <c r="AU111" t="s">
        <v>160</v>
      </c>
      <c r="AV111" t="s">
        <v>161</v>
      </c>
      <c r="AW111" t="s">
        <v>162</v>
      </c>
      <c r="AX111" t="s">
        <v>163</v>
      </c>
      <c r="AY111" t="s">
        <v>199</v>
      </c>
      <c r="AZ111">
        <v>4145260</v>
      </c>
      <c r="BA111" t="s">
        <v>116</v>
      </c>
      <c r="BB111" t="s">
        <v>117</v>
      </c>
      <c r="BC111" t="s">
        <v>118</v>
      </c>
      <c r="BD111" t="s">
        <v>118</v>
      </c>
      <c r="BE111" t="s">
        <v>119</v>
      </c>
      <c r="BG111" t="s">
        <v>119</v>
      </c>
      <c r="BH111">
        <v>95260</v>
      </c>
      <c r="BI111" t="s">
        <v>154</v>
      </c>
      <c r="BJ111" t="s">
        <v>160</v>
      </c>
      <c r="BK111" t="s">
        <v>160</v>
      </c>
      <c r="BL111" t="s">
        <v>121</v>
      </c>
      <c r="BM111" t="s">
        <v>122</v>
      </c>
      <c r="BN111" t="s">
        <v>123</v>
      </c>
      <c r="BO111">
        <v>63</v>
      </c>
      <c r="BP111">
        <v>359</v>
      </c>
      <c r="BQ111">
        <v>1111</v>
      </c>
      <c r="BR111">
        <v>2826</v>
      </c>
      <c r="BS111">
        <v>3</v>
      </c>
      <c r="BT111">
        <v>235</v>
      </c>
      <c r="BU111">
        <v>0</v>
      </c>
      <c r="BV111">
        <v>1</v>
      </c>
      <c r="BW111">
        <v>72</v>
      </c>
      <c r="BX111">
        <v>75</v>
      </c>
      <c r="BY111">
        <v>76</v>
      </c>
      <c r="BZ111">
        <v>95</v>
      </c>
      <c r="CA111">
        <v>4</v>
      </c>
      <c r="CB111">
        <v>0</v>
      </c>
      <c r="CC111">
        <v>0</v>
      </c>
      <c r="CD111">
        <v>0</v>
      </c>
      <c r="CE111" t="s">
        <v>124</v>
      </c>
      <c r="CF111" t="s">
        <v>125</v>
      </c>
      <c r="CG111" t="s">
        <v>166</v>
      </c>
      <c r="CH111" t="s">
        <v>167</v>
      </c>
      <c r="CI111" t="s">
        <v>168</v>
      </c>
      <c r="CJ111" t="s">
        <v>168</v>
      </c>
      <c r="CK111" t="s">
        <v>168</v>
      </c>
      <c r="CL111">
        <v>4606260</v>
      </c>
      <c r="CM111">
        <v>4609260</v>
      </c>
    </row>
    <row r="112" spans="1:91" hidden="1" x14ac:dyDescent="0.2">
      <c r="A112" t="s">
        <v>91</v>
      </c>
      <c r="B112" t="s">
        <v>92</v>
      </c>
      <c r="C112" t="s">
        <v>93</v>
      </c>
      <c r="D112" t="s">
        <v>94</v>
      </c>
      <c r="E112" t="s">
        <v>95</v>
      </c>
      <c r="F112" t="s">
        <v>203</v>
      </c>
      <c r="G112" t="s">
        <v>235</v>
      </c>
      <c r="H112">
        <v>32340260</v>
      </c>
      <c r="I112" t="s">
        <v>98</v>
      </c>
      <c r="J112" t="s">
        <v>99</v>
      </c>
      <c r="K112">
        <v>6382000</v>
      </c>
      <c r="L112">
        <v>3600000</v>
      </c>
      <c r="M112">
        <v>0</v>
      </c>
      <c r="N112">
        <v>0</v>
      </c>
      <c r="O112">
        <v>0</v>
      </c>
      <c r="P112">
        <v>9982000</v>
      </c>
      <c r="Q112">
        <v>0</v>
      </c>
      <c r="R112">
        <v>8490559.3800000008</v>
      </c>
      <c r="S112">
        <v>1491440.62</v>
      </c>
      <c r="T112" t="s">
        <v>236</v>
      </c>
      <c r="U112" t="s">
        <v>237</v>
      </c>
      <c r="V112" t="s">
        <v>237</v>
      </c>
      <c r="W112" t="s">
        <v>237</v>
      </c>
      <c r="X112">
        <v>30001260</v>
      </c>
      <c r="Y112" t="s">
        <v>101</v>
      </c>
      <c r="Z112" t="s">
        <v>102</v>
      </c>
      <c r="AA112" t="s">
        <v>103</v>
      </c>
      <c r="AB112" t="s">
        <v>104</v>
      </c>
      <c r="AC112" t="s">
        <v>104</v>
      </c>
      <c r="AD112">
        <v>341260</v>
      </c>
      <c r="AE112" t="s">
        <v>105</v>
      </c>
      <c r="AF112" t="s">
        <v>106</v>
      </c>
      <c r="AG112" t="s">
        <v>107</v>
      </c>
      <c r="AH112" t="s">
        <v>107</v>
      </c>
      <c r="AI112">
        <v>30084260</v>
      </c>
      <c r="AJ112" t="s">
        <v>108</v>
      </c>
      <c r="AK112" t="s">
        <v>108</v>
      </c>
      <c r="AM112" t="s">
        <v>108</v>
      </c>
      <c r="AN112">
        <v>235260</v>
      </c>
      <c r="AO112" t="s">
        <v>109</v>
      </c>
      <c r="AP112" t="s">
        <v>109</v>
      </c>
      <c r="AQ112" t="s">
        <v>109</v>
      </c>
      <c r="AR112">
        <v>4260</v>
      </c>
      <c r="AS112" t="s">
        <v>110</v>
      </c>
      <c r="AT112" t="s">
        <v>110</v>
      </c>
      <c r="AU112" t="s">
        <v>160</v>
      </c>
      <c r="AV112" t="s">
        <v>172</v>
      </c>
      <c r="AW112" t="s">
        <v>173</v>
      </c>
      <c r="AX112" t="s">
        <v>201</v>
      </c>
      <c r="AY112" t="s">
        <v>202</v>
      </c>
      <c r="AZ112">
        <v>3824260</v>
      </c>
      <c r="BA112" t="s">
        <v>116</v>
      </c>
      <c r="BB112" t="s">
        <v>117</v>
      </c>
      <c r="BC112" t="s">
        <v>118</v>
      </c>
      <c r="BD112" t="s">
        <v>118</v>
      </c>
      <c r="BE112" t="s">
        <v>119</v>
      </c>
      <c r="BG112" t="s">
        <v>119</v>
      </c>
      <c r="BH112">
        <v>95260</v>
      </c>
      <c r="BI112" t="s">
        <v>154</v>
      </c>
      <c r="BJ112" t="s">
        <v>160</v>
      </c>
      <c r="BK112" t="s">
        <v>160</v>
      </c>
      <c r="BL112" t="s">
        <v>121</v>
      </c>
      <c r="BM112" t="s">
        <v>122</v>
      </c>
      <c r="BN112" t="s">
        <v>123</v>
      </c>
      <c r="BO112">
        <v>63</v>
      </c>
      <c r="BP112">
        <v>358</v>
      </c>
      <c r="BQ112">
        <v>1113</v>
      </c>
      <c r="BR112">
        <v>2828</v>
      </c>
      <c r="BS112">
        <v>3</v>
      </c>
      <c r="BT112">
        <v>235</v>
      </c>
      <c r="BU112">
        <v>0</v>
      </c>
      <c r="BV112">
        <v>1</v>
      </c>
      <c r="BW112">
        <v>72</v>
      </c>
      <c r="BX112">
        <v>75</v>
      </c>
      <c r="BY112">
        <v>76</v>
      </c>
      <c r="BZ112">
        <v>95</v>
      </c>
      <c r="CA112">
        <v>4</v>
      </c>
      <c r="CB112">
        <v>0</v>
      </c>
      <c r="CC112">
        <v>0</v>
      </c>
      <c r="CD112">
        <v>0</v>
      </c>
      <c r="CE112" t="s">
        <v>124</v>
      </c>
      <c r="CF112" t="s">
        <v>125</v>
      </c>
      <c r="CG112" t="s">
        <v>166</v>
      </c>
      <c r="CH112" t="s">
        <v>183</v>
      </c>
      <c r="CI112" t="s">
        <v>184</v>
      </c>
      <c r="CJ112" t="s">
        <v>184</v>
      </c>
      <c r="CK112" t="s">
        <v>184</v>
      </c>
      <c r="CL112">
        <v>4606260</v>
      </c>
      <c r="CM112">
        <v>4609260</v>
      </c>
    </row>
    <row r="113" spans="1:91" hidden="1" x14ac:dyDescent="0.2">
      <c r="A113" t="s">
        <v>91</v>
      </c>
      <c r="B113" t="s">
        <v>92</v>
      </c>
      <c r="C113" t="s">
        <v>93</v>
      </c>
      <c r="D113" t="s">
        <v>94</v>
      </c>
      <c r="E113" t="s">
        <v>95</v>
      </c>
      <c r="F113" t="s">
        <v>203</v>
      </c>
      <c r="G113" t="s">
        <v>235</v>
      </c>
      <c r="H113">
        <v>32340260</v>
      </c>
      <c r="I113" t="s">
        <v>215</v>
      </c>
      <c r="J113" t="s">
        <v>99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38466.839999999997</v>
      </c>
      <c r="S113">
        <v>-38466.839999999997</v>
      </c>
      <c r="T113" t="s">
        <v>236</v>
      </c>
      <c r="U113" t="s">
        <v>237</v>
      </c>
      <c r="V113" t="s">
        <v>237</v>
      </c>
      <c r="W113" t="s">
        <v>237</v>
      </c>
      <c r="X113">
        <v>30001260</v>
      </c>
      <c r="Y113" t="s">
        <v>101</v>
      </c>
      <c r="Z113" t="s">
        <v>102</v>
      </c>
      <c r="AA113" t="s">
        <v>103</v>
      </c>
      <c r="AB113" t="s">
        <v>104</v>
      </c>
      <c r="AC113" t="s">
        <v>104</v>
      </c>
      <c r="AD113">
        <v>341260</v>
      </c>
      <c r="AE113" t="s">
        <v>105</v>
      </c>
      <c r="AF113" t="s">
        <v>106</v>
      </c>
      <c r="AG113" t="s">
        <v>107</v>
      </c>
      <c r="AH113" t="s">
        <v>107</v>
      </c>
      <c r="AI113">
        <v>30084260</v>
      </c>
      <c r="AJ113" t="s">
        <v>108</v>
      </c>
      <c r="AK113" t="s">
        <v>108</v>
      </c>
      <c r="AM113" t="s">
        <v>108</v>
      </c>
      <c r="AN113">
        <v>235260</v>
      </c>
      <c r="AO113" t="s">
        <v>109</v>
      </c>
      <c r="AP113" t="s">
        <v>109</v>
      </c>
      <c r="AQ113" t="s">
        <v>109</v>
      </c>
      <c r="AR113">
        <v>4260</v>
      </c>
      <c r="AS113" t="s">
        <v>110</v>
      </c>
      <c r="AT113" t="s">
        <v>216</v>
      </c>
      <c r="AU113" t="s">
        <v>217</v>
      </c>
      <c r="AV113" t="s">
        <v>218</v>
      </c>
      <c r="AW113" t="s">
        <v>219</v>
      </c>
      <c r="AY113" t="s">
        <v>219</v>
      </c>
      <c r="AZ113">
        <v>712260</v>
      </c>
      <c r="BA113" t="s">
        <v>116</v>
      </c>
      <c r="BB113" t="s">
        <v>117</v>
      </c>
      <c r="BC113" t="s">
        <v>220</v>
      </c>
      <c r="BD113" t="s">
        <v>221</v>
      </c>
      <c r="BG113" t="s">
        <v>221</v>
      </c>
      <c r="BH113">
        <v>86260</v>
      </c>
      <c r="BI113" t="s">
        <v>216</v>
      </c>
      <c r="BJ113" t="s">
        <v>222</v>
      </c>
      <c r="BK113" t="s">
        <v>222</v>
      </c>
      <c r="BL113" t="s">
        <v>121</v>
      </c>
      <c r="BM113" t="s">
        <v>122</v>
      </c>
      <c r="BN113" t="s">
        <v>123</v>
      </c>
      <c r="BO113">
        <v>46</v>
      </c>
      <c r="BP113">
        <v>233</v>
      </c>
      <c r="BQ113">
        <v>712</v>
      </c>
      <c r="BR113">
        <v>0</v>
      </c>
      <c r="BS113">
        <v>3</v>
      </c>
      <c r="BT113">
        <v>235</v>
      </c>
      <c r="BU113">
        <v>0</v>
      </c>
      <c r="BV113">
        <v>1</v>
      </c>
      <c r="BW113">
        <v>72</v>
      </c>
      <c r="BX113">
        <v>82</v>
      </c>
      <c r="BY113">
        <v>86</v>
      </c>
      <c r="BZ113">
        <v>0</v>
      </c>
      <c r="CA113">
        <v>4</v>
      </c>
      <c r="CB113">
        <v>0</v>
      </c>
      <c r="CC113">
        <v>0</v>
      </c>
      <c r="CD113">
        <v>0</v>
      </c>
      <c r="CE113" t="s">
        <v>124</v>
      </c>
      <c r="CF113" t="s">
        <v>125</v>
      </c>
      <c r="CG113" t="s">
        <v>223</v>
      </c>
      <c r="CH113" t="s">
        <v>224</v>
      </c>
      <c r="CI113" t="s">
        <v>225</v>
      </c>
      <c r="CJ113" t="s">
        <v>225</v>
      </c>
      <c r="CK113" t="s">
        <v>225</v>
      </c>
      <c r="CL113">
        <v>4606260</v>
      </c>
      <c r="CM113">
        <v>4609260</v>
      </c>
    </row>
    <row r="114" spans="1:91" hidden="1" x14ac:dyDescent="0.2">
      <c r="A114" t="s">
        <v>91</v>
      </c>
      <c r="B114" t="s">
        <v>92</v>
      </c>
      <c r="C114" t="s">
        <v>93</v>
      </c>
      <c r="D114" t="s">
        <v>94</v>
      </c>
      <c r="E114" t="s">
        <v>95</v>
      </c>
      <c r="F114" t="s">
        <v>203</v>
      </c>
      <c r="G114" t="s">
        <v>242</v>
      </c>
      <c r="H114">
        <v>32341260</v>
      </c>
      <c r="I114" t="s">
        <v>128</v>
      </c>
      <c r="J114" t="s">
        <v>99</v>
      </c>
      <c r="K114">
        <v>10800</v>
      </c>
      <c r="L114">
        <v>0</v>
      </c>
      <c r="M114">
        <v>0</v>
      </c>
      <c r="N114">
        <v>-950</v>
      </c>
      <c r="O114">
        <v>0</v>
      </c>
      <c r="P114">
        <v>9850</v>
      </c>
      <c r="Q114">
        <v>0</v>
      </c>
      <c r="R114">
        <v>9850</v>
      </c>
      <c r="S114">
        <v>0</v>
      </c>
      <c r="T114" t="s">
        <v>205</v>
      </c>
      <c r="U114" t="s">
        <v>243</v>
      </c>
      <c r="V114" t="s">
        <v>244</v>
      </c>
      <c r="W114" t="s">
        <v>245</v>
      </c>
      <c r="X114">
        <v>30003260</v>
      </c>
      <c r="Y114" t="s">
        <v>101</v>
      </c>
      <c r="Z114" t="s">
        <v>102</v>
      </c>
      <c r="AA114" t="s">
        <v>103</v>
      </c>
      <c r="AB114" t="s">
        <v>104</v>
      </c>
      <c r="AC114" t="s">
        <v>104</v>
      </c>
      <c r="AD114">
        <v>341260</v>
      </c>
      <c r="AE114" t="s">
        <v>105</v>
      </c>
      <c r="AF114" t="s">
        <v>106</v>
      </c>
      <c r="AG114" t="s">
        <v>107</v>
      </c>
      <c r="AH114" t="s">
        <v>107</v>
      </c>
      <c r="AI114">
        <v>30084260</v>
      </c>
      <c r="AJ114" t="s">
        <v>129</v>
      </c>
      <c r="AK114" t="s">
        <v>130</v>
      </c>
      <c r="AL114" t="s">
        <v>131</v>
      </c>
      <c r="AM114" t="s">
        <v>144</v>
      </c>
      <c r="AN114">
        <v>30012260</v>
      </c>
      <c r="AO114" t="s">
        <v>109</v>
      </c>
      <c r="AP114" t="s">
        <v>109</v>
      </c>
      <c r="AQ114" t="s">
        <v>109</v>
      </c>
      <c r="AR114">
        <v>4260</v>
      </c>
      <c r="AS114" t="s">
        <v>110</v>
      </c>
      <c r="AT114" t="s">
        <v>133</v>
      </c>
      <c r="AU114" t="s">
        <v>134</v>
      </c>
      <c r="AV114" t="s">
        <v>131</v>
      </c>
      <c r="AW114" t="s">
        <v>135</v>
      </c>
      <c r="AX114" t="s">
        <v>144</v>
      </c>
      <c r="AY114" t="s">
        <v>144</v>
      </c>
      <c r="AZ114">
        <v>3240260</v>
      </c>
      <c r="BA114" t="s">
        <v>116</v>
      </c>
      <c r="BB114" t="s">
        <v>117</v>
      </c>
      <c r="BC114" t="s">
        <v>136</v>
      </c>
      <c r="BD114" t="s">
        <v>136</v>
      </c>
      <c r="BE114" t="s">
        <v>137</v>
      </c>
      <c r="BG114" t="s">
        <v>137</v>
      </c>
      <c r="BH114">
        <v>98260</v>
      </c>
      <c r="BI114" t="s">
        <v>138</v>
      </c>
      <c r="BJ114" t="s">
        <v>134</v>
      </c>
      <c r="BK114" t="s">
        <v>134</v>
      </c>
      <c r="BL114" t="s">
        <v>121</v>
      </c>
      <c r="BM114" t="s">
        <v>122</v>
      </c>
      <c r="BN114" t="s">
        <v>123</v>
      </c>
      <c r="BO114">
        <v>48</v>
      </c>
      <c r="BP114">
        <v>231</v>
      </c>
      <c r="BQ114">
        <v>639</v>
      </c>
      <c r="BR114">
        <v>1457</v>
      </c>
      <c r="BS114">
        <v>1</v>
      </c>
      <c r="BT114">
        <v>6</v>
      </c>
      <c r="BU114">
        <v>66</v>
      </c>
      <c r="BV114">
        <v>1</v>
      </c>
      <c r="BW114">
        <v>72</v>
      </c>
      <c r="BX114">
        <v>78</v>
      </c>
      <c r="BY114">
        <v>79</v>
      </c>
      <c r="BZ114">
        <v>98</v>
      </c>
      <c r="CA114">
        <v>4</v>
      </c>
      <c r="CB114">
        <v>0</v>
      </c>
      <c r="CC114">
        <v>0</v>
      </c>
      <c r="CD114">
        <v>0</v>
      </c>
      <c r="CE114" t="s">
        <v>124</v>
      </c>
      <c r="CF114" t="s">
        <v>139</v>
      </c>
      <c r="CG114" t="s">
        <v>140</v>
      </c>
      <c r="CH114" t="s">
        <v>141</v>
      </c>
      <c r="CI114" t="s">
        <v>142</v>
      </c>
      <c r="CJ114" t="s">
        <v>143</v>
      </c>
      <c r="CK114" t="s">
        <v>143</v>
      </c>
      <c r="CL114">
        <v>4606260</v>
      </c>
      <c r="CM114">
        <v>4609260</v>
      </c>
    </row>
    <row r="115" spans="1:91" hidden="1" x14ac:dyDescent="0.2">
      <c r="A115" t="s">
        <v>91</v>
      </c>
      <c r="B115" t="s">
        <v>92</v>
      </c>
      <c r="C115" t="s">
        <v>93</v>
      </c>
      <c r="D115" t="s">
        <v>94</v>
      </c>
      <c r="E115" t="s">
        <v>95</v>
      </c>
      <c r="F115" t="s">
        <v>203</v>
      </c>
      <c r="G115" t="s">
        <v>242</v>
      </c>
      <c r="H115">
        <v>32341260</v>
      </c>
      <c r="I115" t="s">
        <v>98</v>
      </c>
      <c r="J115" t="s">
        <v>99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-8144.25</v>
      </c>
      <c r="S115">
        <v>8144.25</v>
      </c>
      <c r="T115" t="s">
        <v>100</v>
      </c>
      <c r="W115" t="s">
        <v>100</v>
      </c>
      <c r="X115">
        <v>27260</v>
      </c>
      <c r="Y115" t="s">
        <v>101</v>
      </c>
      <c r="Z115" t="s">
        <v>102</v>
      </c>
      <c r="AA115" t="s">
        <v>103</v>
      </c>
      <c r="AB115" t="s">
        <v>104</v>
      </c>
      <c r="AC115" t="s">
        <v>104</v>
      </c>
      <c r="AD115">
        <v>341260</v>
      </c>
      <c r="AE115" t="s">
        <v>105</v>
      </c>
      <c r="AF115" t="s">
        <v>106</v>
      </c>
      <c r="AG115" t="s">
        <v>107</v>
      </c>
      <c r="AH115" t="s">
        <v>107</v>
      </c>
      <c r="AI115">
        <v>30084260</v>
      </c>
      <c r="AJ115" t="s">
        <v>108</v>
      </c>
      <c r="AK115" t="s">
        <v>108</v>
      </c>
      <c r="AM115" t="s">
        <v>108</v>
      </c>
      <c r="AN115">
        <v>235260</v>
      </c>
      <c r="AO115" t="s">
        <v>109</v>
      </c>
      <c r="AP115" t="s">
        <v>109</v>
      </c>
      <c r="AQ115" t="s">
        <v>109</v>
      </c>
      <c r="AR115">
        <v>4260</v>
      </c>
      <c r="AS115" t="s">
        <v>110</v>
      </c>
      <c r="AT115" t="s">
        <v>110</v>
      </c>
      <c r="AU115" t="s">
        <v>160</v>
      </c>
      <c r="AV115" t="s">
        <v>172</v>
      </c>
      <c r="AW115" t="s">
        <v>173</v>
      </c>
      <c r="AX115" t="s">
        <v>201</v>
      </c>
      <c r="AY115" t="s">
        <v>202</v>
      </c>
      <c r="AZ115">
        <v>3824260</v>
      </c>
      <c r="BA115" t="s">
        <v>116</v>
      </c>
      <c r="BB115" t="s">
        <v>117</v>
      </c>
      <c r="BC115" t="s">
        <v>118</v>
      </c>
      <c r="BD115" t="s">
        <v>118</v>
      </c>
      <c r="BE115" t="s">
        <v>119</v>
      </c>
      <c r="BG115" t="s">
        <v>119</v>
      </c>
      <c r="BH115">
        <v>95260</v>
      </c>
      <c r="BI115" t="s">
        <v>154</v>
      </c>
      <c r="BJ115" t="s">
        <v>160</v>
      </c>
      <c r="BK115" t="s">
        <v>160</v>
      </c>
      <c r="BL115" t="s">
        <v>121</v>
      </c>
      <c r="BM115" t="s">
        <v>122</v>
      </c>
      <c r="BN115" t="s">
        <v>123</v>
      </c>
      <c r="BO115">
        <v>63</v>
      </c>
      <c r="BP115">
        <v>358</v>
      </c>
      <c r="BQ115">
        <v>1113</v>
      </c>
      <c r="BR115">
        <v>2828</v>
      </c>
      <c r="BS115">
        <v>3</v>
      </c>
      <c r="BT115">
        <v>235</v>
      </c>
      <c r="BU115">
        <v>0</v>
      </c>
      <c r="BV115">
        <v>1</v>
      </c>
      <c r="BW115">
        <v>72</v>
      </c>
      <c r="BX115">
        <v>75</v>
      </c>
      <c r="BY115">
        <v>76</v>
      </c>
      <c r="BZ115">
        <v>95</v>
      </c>
      <c r="CA115">
        <v>4</v>
      </c>
      <c r="CB115">
        <v>0</v>
      </c>
      <c r="CC115">
        <v>0</v>
      </c>
      <c r="CD115">
        <v>0</v>
      </c>
      <c r="CE115" t="s">
        <v>124</v>
      </c>
      <c r="CF115" t="s">
        <v>125</v>
      </c>
      <c r="CG115" t="s">
        <v>166</v>
      </c>
      <c r="CH115" t="s">
        <v>183</v>
      </c>
      <c r="CI115" t="s">
        <v>184</v>
      </c>
      <c r="CJ115" t="s">
        <v>184</v>
      </c>
      <c r="CK115" t="s">
        <v>184</v>
      </c>
      <c r="CL115">
        <v>4606260</v>
      </c>
      <c r="CM115">
        <v>4609260</v>
      </c>
    </row>
    <row r="116" spans="1:91" hidden="1" x14ac:dyDescent="0.2">
      <c r="A116" t="s">
        <v>91</v>
      </c>
      <c r="B116" t="s">
        <v>92</v>
      </c>
      <c r="C116" t="s">
        <v>93</v>
      </c>
      <c r="D116" t="s">
        <v>94</v>
      </c>
      <c r="E116" t="s">
        <v>95</v>
      </c>
      <c r="F116" t="s">
        <v>203</v>
      </c>
      <c r="G116" t="s">
        <v>242</v>
      </c>
      <c r="H116">
        <v>32341260</v>
      </c>
      <c r="I116" t="s">
        <v>98</v>
      </c>
      <c r="J116" t="s">
        <v>99</v>
      </c>
      <c r="K116">
        <v>0</v>
      </c>
      <c r="L116">
        <v>500</v>
      </c>
      <c r="M116">
        <v>0</v>
      </c>
      <c r="N116">
        <v>0</v>
      </c>
      <c r="O116">
        <v>0</v>
      </c>
      <c r="P116">
        <v>500</v>
      </c>
      <c r="Q116">
        <v>110</v>
      </c>
      <c r="R116">
        <v>0</v>
      </c>
      <c r="S116">
        <v>390</v>
      </c>
      <c r="T116" t="s">
        <v>205</v>
      </c>
      <c r="U116" t="s">
        <v>243</v>
      </c>
      <c r="V116" t="s">
        <v>244</v>
      </c>
      <c r="W116" t="s">
        <v>245</v>
      </c>
      <c r="X116">
        <v>30003260</v>
      </c>
      <c r="Y116" t="s">
        <v>101</v>
      </c>
      <c r="Z116" t="s">
        <v>102</v>
      </c>
      <c r="AA116" t="s">
        <v>103</v>
      </c>
      <c r="AB116" t="s">
        <v>104</v>
      </c>
      <c r="AC116" t="s">
        <v>104</v>
      </c>
      <c r="AD116">
        <v>341260</v>
      </c>
      <c r="AE116" t="s">
        <v>105</v>
      </c>
      <c r="AF116" t="s">
        <v>106</v>
      </c>
      <c r="AG116" t="s">
        <v>107</v>
      </c>
      <c r="AH116" t="s">
        <v>107</v>
      </c>
      <c r="AI116">
        <v>30084260</v>
      </c>
      <c r="AJ116" t="s">
        <v>108</v>
      </c>
      <c r="AK116" t="s">
        <v>108</v>
      </c>
      <c r="AM116" t="s">
        <v>108</v>
      </c>
      <c r="AN116">
        <v>235260</v>
      </c>
      <c r="AO116" t="s">
        <v>109</v>
      </c>
      <c r="AP116" t="s">
        <v>109</v>
      </c>
      <c r="AQ116" t="s">
        <v>109</v>
      </c>
      <c r="AR116">
        <v>4260</v>
      </c>
      <c r="AS116" t="s">
        <v>110</v>
      </c>
      <c r="AT116" t="s">
        <v>110</v>
      </c>
      <c r="AU116" t="s">
        <v>111</v>
      </c>
      <c r="AV116" t="s">
        <v>155</v>
      </c>
      <c r="AW116" t="s">
        <v>156</v>
      </c>
      <c r="AX116" t="s">
        <v>156</v>
      </c>
      <c r="AY116" t="s">
        <v>156</v>
      </c>
      <c r="AZ116">
        <v>2822260</v>
      </c>
      <c r="BA116" t="s">
        <v>116</v>
      </c>
      <c r="BB116" t="s">
        <v>117</v>
      </c>
      <c r="BC116" t="s">
        <v>118</v>
      </c>
      <c r="BD116" t="s">
        <v>118</v>
      </c>
      <c r="BE116" t="s">
        <v>119</v>
      </c>
      <c r="BG116" t="s">
        <v>119</v>
      </c>
      <c r="BH116">
        <v>95260</v>
      </c>
      <c r="BI116" t="s">
        <v>154</v>
      </c>
      <c r="BJ116" t="s">
        <v>111</v>
      </c>
      <c r="BK116" t="s">
        <v>111</v>
      </c>
      <c r="BL116" t="s">
        <v>121</v>
      </c>
      <c r="BM116" t="s">
        <v>122</v>
      </c>
      <c r="BN116" t="s">
        <v>123</v>
      </c>
      <c r="BO116">
        <v>64</v>
      </c>
      <c r="BP116">
        <v>341</v>
      </c>
      <c r="BQ116">
        <v>1109</v>
      </c>
      <c r="BR116">
        <v>2822</v>
      </c>
      <c r="BS116">
        <v>3</v>
      </c>
      <c r="BT116">
        <v>235</v>
      </c>
      <c r="BU116">
        <v>0</v>
      </c>
      <c r="BV116">
        <v>1</v>
      </c>
      <c r="BW116">
        <v>72</v>
      </c>
      <c r="BX116">
        <v>75</v>
      </c>
      <c r="BY116">
        <v>76</v>
      </c>
      <c r="BZ116">
        <v>95</v>
      </c>
      <c r="CA116">
        <v>4</v>
      </c>
      <c r="CB116">
        <v>0</v>
      </c>
      <c r="CC116">
        <v>0</v>
      </c>
      <c r="CD116">
        <v>0</v>
      </c>
      <c r="CE116" t="s">
        <v>124</v>
      </c>
      <c r="CF116" t="s">
        <v>125</v>
      </c>
      <c r="CG116" t="s">
        <v>126</v>
      </c>
      <c r="CH116" t="s">
        <v>126</v>
      </c>
      <c r="CI116" t="s">
        <v>126</v>
      </c>
      <c r="CJ116" t="s">
        <v>126</v>
      </c>
      <c r="CK116" t="s">
        <v>126</v>
      </c>
      <c r="CL116">
        <v>4606260</v>
      </c>
      <c r="CM116">
        <v>4609260</v>
      </c>
    </row>
    <row r="117" spans="1:91" hidden="1" x14ac:dyDescent="0.2">
      <c r="A117" t="s">
        <v>91</v>
      </c>
      <c r="B117" t="s">
        <v>92</v>
      </c>
      <c r="C117" t="s">
        <v>93</v>
      </c>
      <c r="D117" t="s">
        <v>94</v>
      </c>
      <c r="E117" t="s">
        <v>95</v>
      </c>
      <c r="F117" t="s">
        <v>203</v>
      </c>
      <c r="G117" t="s">
        <v>242</v>
      </c>
      <c r="H117">
        <v>32341260</v>
      </c>
      <c r="I117" t="s">
        <v>98</v>
      </c>
      <c r="J117" t="s">
        <v>99</v>
      </c>
      <c r="K117">
        <v>1000</v>
      </c>
      <c r="L117">
        <v>0</v>
      </c>
      <c r="M117">
        <v>0</v>
      </c>
      <c r="N117">
        <v>0</v>
      </c>
      <c r="O117">
        <v>0</v>
      </c>
      <c r="P117">
        <v>1000</v>
      </c>
      <c r="Q117">
        <v>0</v>
      </c>
      <c r="R117">
        <v>1918.56</v>
      </c>
      <c r="S117">
        <v>-918.56</v>
      </c>
      <c r="T117" t="s">
        <v>205</v>
      </c>
      <c r="U117" t="s">
        <v>243</v>
      </c>
      <c r="V117" t="s">
        <v>244</v>
      </c>
      <c r="W117" t="s">
        <v>245</v>
      </c>
      <c r="X117">
        <v>30003260</v>
      </c>
      <c r="Y117" t="s">
        <v>101</v>
      </c>
      <c r="Z117" t="s">
        <v>102</v>
      </c>
      <c r="AA117" t="s">
        <v>103</v>
      </c>
      <c r="AB117" t="s">
        <v>104</v>
      </c>
      <c r="AC117" t="s">
        <v>104</v>
      </c>
      <c r="AD117">
        <v>341260</v>
      </c>
      <c r="AE117" t="s">
        <v>105</v>
      </c>
      <c r="AF117" t="s">
        <v>106</v>
      </c>
      <c r="AG117" t="s">
        <v>107</v>
      </c>
      <c r="AH117" t="s">
        <v>107</v>
      </c>
      <c r="AI117">
        <v>30084260</v>
      </c>
      <c r="AJ117" t="s">
        <v>108</v>
      </c>
      <c r="AK117" t="s">
        <v>108</v>
      </c>
      <c r="AM117" t="s">
        <v>108</v>
      </c>
      <c r="AN117">
        <v>235260</v>
      </c>
      <c r="AO117" t="s">
        <v>109</v>
      </c>
      <c r="AP117" t="s">
        <v>109</v>
      </c>
      <c r="AQ117" t="s">
        <v>109</v>
      </c>
      <c r="AR117">
        <v>4260</v>
      </c>
      <c r="AS117" t="s">
        <v>110</v>
      </c>
      <c r="AT117" t="s">
        <v>110</v>
      </c>
      <c r="AU117" t="s">
        <v>160</v>
      </c>
      <c r="AV117" t="s">
        <v>161</v>
      </c>
      <c r="AW117" t="s">
        <v>162</v>
      </c>
      <c r="AX117" t="s">
        <v>163</v>
      </c>
      <c r="AY117" t="s">
        <v>164</v>
      </c>
      <c r="AZ117">
        <v>4141260</v>
      </c>
      <c r="BA117" t="s">
        <v>116</v>
      </c>
      <c r="BB117" t="s">
        <v>117</v>
      </c>
      <c r="BC117" t="s">
        <v>118</v>
      </c>
      <c r="BD117" t="s">
        <v>118</v>
      </c>
      <c r="BE117" t="s">
        <v>119</v>
      </c>
      <c r="BG117" t="s">
        <v>119</v>
      </c>
      <c r="BH117">
        <v>95260</v>
      </c>
      <c r="BI117" t="s">
        <v>154</v>
      </c>
      <c r="BJ117" t="s">
        <v>160</v>
      </c>
      <c r="BK117" t="s">
        <v>160</v>
      </c>
      <c r="BL117" t="s">
        <v>121</v>
      </c>
      <c r="BM117" t="s">
        <v>122</v>
      </c>
      <c r="BN117" t="s">
        <v>123</v>
      </c>
      <c r="BO117">
        <v>63</v>
      </c>
      <c r="BP117">
        <v>359</v>
      </c>
      <c r="BQ117">
        <v>1111</v>
      </c>
      <c r="BR117">
        <v>2826</v>
      </c>
      <c r="BS117">
        <v>3</v>
      </c>
      <c r="BT117">
        <v>235</v>
      </c>
      <c r="BU117">
        <v>0</v>
      </c>
      <c r="BV117">
        <v>1</v>
      </c>
      <c r="BW117">
        <v>72</v>
      </c>
      <c r="BX117">
        <v>75</v>
      </c>
      <c r="BY117">
        <v>76</v>
      </c>
      <c r="BZ117">
        <v>95</v>
      </c>
      <c r="CA117">
        <v>4</v>
      </c>
      <c r="CB117">
        <v>0</v>
      </c>
      <c r="CC117">
        <v>0</v>
      </c>
      <c r="CD117">
        <v>0</v>
      </c>
      <c r="CE117" t="s">
        <v>124</v>
      </c>
      <c r="CF117" t="s">
        <v>125</v>
      </c>
      <c r="CG117" t="s">
        <v>166</v>
      </c>
      <c r="CH117" t="s">
        <v>167</v>
      </c>
      <c r="CI117" t="s">
        <v>168</v>
      </c>
      <c r="CJ117" t="s">
        <v>168</v>
      </c>
      <c r="CK117" t="s">
        <v>168</v>
      </c>
      <c r="CL117">
        <v>4606260</v>
      </c>
      <c r="CM117">
        <v>4609260</v>
      </c>
    </row>
    <row r="118" spans="1:91" hidden="1" x14ac:dyDescent="0.2">
      <c r="A118" t="s">
        <v>91</v>
      </c>
      <c r="B118" t="s">
        <v>92</v>
      </c>
      <c r="C118" t="s">
        <v>93</v>
      </c>
      <c r="D118" t="s">
        <v>94</v>
      </c>
      <c r="E118" t="s">
        <v>95</v>
      </c>
      <c r="F118" t="s">
        <v>203</v>
      </c>
      <c r="G118" t="s">
        <v>242</v>
      </c>
      <c r="H118">
        <v>32341260</v>
      </c>
      <c r="I118" t="s">
        <v>98</v>
      </c>
      <c r="J118" t="s">
        <v>99</v>
      </c>
      <c r="K118">
        <v>5000</v>
      </c>
      <c r="L118">
        <v>-500</v>
      </c>
      <c r="M118">
        <v>0</v>
      </c>
      <c r="N118">
        <v>0</v>
      </c>
      <c r="O118">
        <v>0</v>
      </c>
      <c r="P118">
        <v>4500</v>
      </c>
      <c r="Q118">
        <v>0</v>
      </c>
      <c r="R118">
        <v>0</v>
      </c>
      <c r="S118">
        <v>4500</v>
      </c>
      <c r="T118" t="s">
        <v>205</v>
      </c>
      <c r="U118" t="s">
        <v>243</v>
      </c>
      <c r="V118" t="s">
        <v>244</v>
      </c>
      <c r="W118" t="s">
        <v>245</v>
      </c>
      <c r="X118">
        <v>30003260</v>
      </c>
      <c r="Y118" t="s">
        <v>101</v>
      </c>
      <c r="Z118" t="s">
        <v>102</v>
      </c>
      <c r="AA118" t="s">
        <v>103</v>
      </c>
      <c r="AB118" t="s">
        <v>104</v>
      </c>
      <c r="AC118" t="s">
        <v>104</v>
      </c>
      <c r="AD118">
        <v>341260</v>
      </c>
      <c r="AE118" t="s">
        <v>105</v>
      </c>
      <c r="AF118" t="s">
        <v>106</v>
      </c>
      <c r="AG118" t="s">
        <v>107</v>
      </c>
      <c r="AH118" t="s">
        <v>107</v>
      </c>
      <c r="AI118">
        <v>30084260</v>
      </c>
      <c r="AJ118" t="s">
        <v>108</v>
      </c>
      <c r="AK118" t="s">
        <v>108</v>
      </c>
      <c r="AM118" t="s">
        <v>108</v>
      </c>
      <c r="AN118">
        <v>235260</v>
      </c>
      <c r="AO118" t="s">
        <v>109</v>
      </c>
      <c r="AP118" t="s">
        <v>109</v>
      </c>
      <c r="AQ118" t="s">
        <v>109</v>
      </c>
      <c r="AR118">
        <v>4260</v>
      </c>
      <c r="AS118" t="s">
        <v>110</v>
      </c>
      <c r="AT118" t="s">
        <v>110</v>
      </c>
      <c r="AU118" t="s">
        <v>111</v>
      </c>
      <c r="AV118" t="s">
        <v>112</v>
      </c>
      <c r="AW118" t="s">
        <v>113</v>
      </c>
      <c r="AX118" t="s">
        <v>169</v>
      </c>
      <c r="AY118" t="s">
        <v>169</v>
      </c>
      <c r="AZ118">
        <v>3375260</v>
      </c>
      <c r="BA118" t="s">
        <v>116</v>
      </c>
      <c r="BB118" t="s">
        <v>117</v>
      </c>
      <c r="BC118" t="s">
        <v>118</v>
      </c>
      <c r="BD118" t="s">
        <v>118</v>
      </c>
      <c r="BE118" t="s">
        <v>119</v>
      </c>
      <c r="BG118" t="s">
        <v>119</v>
      </c>
      <c r="BH118">
        <v>95260</v>
      </c>
      <c r="BI118" t="s">
        <v>154</v>
      </c>
      <c r="BJ118" t="s">
        <v>111</v>
      </c>
      <c r="BK118" t="s">
        <v>111</v>
      </c>
      <c r="BL118" t="s">
        <v>121</v>
      </c>
      <c r="BM118" t="s">
        <v>122</v>
      </c>
      <c r="BN118" t="s">
        <v>123</v>
      </c>
      <c r="BO118">
        <v>64</v>
      </c>
      <c r="BP118">
        <v>337</v>
      </c>
      <c r="BQ118">
        <v>849</v>
      </c>
      <c r="BR118">
        <v>2171</v>
      </c>
      <c r="BS118">
        <v>3</v>
      </c>
      <c r="BT118">
        <v>235</v>
      </c>
      <c r="BU118">
        <v>0</v>
      </c>
      <c r="BV118">
        <v>1</v>
      </c>
      <c r="BW118">
        <v>72</v>
      </c>
      <c r="BX118">
        <v>75</v>
      </c>
      <c r="BY118">
        <v>76</v>
      </c>
      <c r="BZ118">
        <v>95</v>
      </c>
      <c r="CA118">
        <v>4</v>
      </c>
      <c r="CB118">
        <v>0</v>
      </c>
      <c r="CC118">
        <v>0</v>
      </c>
      <c r="CD118">
        <v>0</v>
      </c>
      <c r="CE118" t="s">
        <v>124</v>
      </c>
      <c r="CF118" t="s">
        <v>125</v>
      </c>
      <c r="CG118" t="s">
        <v>126</v>
      </c>
      <c r="CH118" t="s">
        <v>126</v>
      </c>
      <c r="CI118" t="s">
        <v>126</v>
      </c>
      <c r="CJ118" t="s">
        <v>126</v>
      </c>
      <c r="CK118" t="s">
        <v>126</v>
      </c>
      <c r="CL118">
        <v>4606260</v>
      </c>
      <c r="CM118">
        <v>4609260</v>
      </c>
    </row>
    <row r="119" spans="1:91" hidden="1" x14ac:dyDescent="0.2">
      <c r="A119" t="s">
        <v>91</v>
      </c>
      <c r="B119" t="s">
        <v>92</v>
      </c>
      <c r="C119" t="s">
        <v>93</v>
      </c>
      <c r="D119" t="s">
        <v>94</v>
      </c>
      <c r="E119" t="s">
        <v>95</v>
      </c>
      <c r="F119" t="s">
        <v>203</v>
      </c>
      <c r="G119" t="s">
        <v>242</v>
      </c>
      <c r="H119">
        <v>32341260</v>
      </c>
      <c r="I119" t="s">
        <v>98</v>
      </c>
      <c r="J119" t="s">
        <v>99</v>
      </c>
      <c r="K119">
        <v>5000</v>
      </c>
      <c r="L119">
        <v>0</v>
      </c>
      <c r="M119">
        <v>0</v>
      </c>
      <c r="N119">
        <v>0</v>
      </c>
      <c r="O119">
        <v>0</v>
      </c>
      <c r="P119">
        <v>5000</v>
      </c>
      <c r="Q119">
        <v>0</v>
      </c>
      <c r="R119">
        <v>2142.38</v>
      </c>
      <c r="S119">
        <v>2857.62</v>
      </c>
      <c r="T119" t="s">
        <v>205</v>
      </c>
      <c r="U119" t="s">
        <v>243</v>
      </c>
      <c r="V119" t="s">
        <v>244</v>
      </c>
      <c r="W119" t="s">
        <v>245</v>
      </c>
      <c r="X119">
        <v>30003260</v>
      </c>
      <c r="Y119" t="s">
        <v>101</v>
      </c>
      <c r="Z119" t="s">
        <v>102</v>
      </c>
      <c r="AA119" t="s">
        <v>103</v>
      </c>
      <c r="AB119" t="s">
        <v>104</v>
      </c>
      <c r="AC119" t="s">
        <v>104</v>
      </c>
      <c r="AD119">
        <v>341260</v>
      </c>
      <c r="AE119" t="s">
        <v>105</v>
      </c>
      <c r="AF119" t="s">
        <v>106</v>
      </c>
      <c r="AG119" t="s">
        <v>107</v>
      </c>
      <c r="AH119" t="s">
        <v>107</v>
      </c>
      <c r="AI119">
        <v>30084260</v>
      </c>
      <c r="AJ119" t="s">
        <v>108</v>
      </c>
      <c r="AK119" t="s">
        <v>108</v>
      </c>
      <c r="AM119" t="s">
        <v>108</v>
      </c>
      <c r="AN119">
        <v>235260</v>
      </c>
      <c r="AO119" t="s">
        <v>109</v>
      </c>
      <c r="AP119" t="s">
        <v>109</v>
      </c>
      <c r="AQ119" t="s">
        <v>109</v>
      </c>
      <c r="AR119">
        <v>4260</v>
      </c>
      <c r="AS119" t="s">
        <v>110</v>
      </c>
      <c r="AT119" t="s">
        <v>110</v>
      </c>
      <c r="AU119" t="s">
        <v>111</v>
      </c>
      <c r="AV119" t="s">
        <v>112</v>
      </c>
      <c r="AW119" t="s">
        <v>113</v>
      </c>
      <c r="AX119" t="s">
        <v>170</v>
      </c>
      <c r="AY119" t="s">
        <v>171</v>
      </c>
      <c r="AZ119">
        <v>4003260</v>
      </c>
      <c r="BA119" t="s">
        <v>116</v>
      </c>
      <c r="BB119" t="s">
        <v>117</v>
      </c>
      <c r="BC119" t="s">
        <v>118</v>
      </c>
      <c r="BD119" t="s">
        <v>118</v>
      </c>
      <c r="BE119" t="s">
        <v>119</v>
      </c>
      <c r="BG119" t="s">
        <v>119</v>
      </c>
      <c r="BH119">
        <v>95260</v>
      </c>
      <c r="BI119" t="s">
        <v>154</v>
      </c>
      <c r="BJ119" t="s">
        <v>111</v>
      </c>
      <c r="BK119" t="s">
        <v>111</v>
      </c>
      <c r="BL119" t="s">
        <v>121</v>
      </c>
      <c r="BM119" t="s">
        <v>122</v>
      </c>
      <c r="BN119" t="s">
        <v>123</v>
      </c>
      <c r="BO119">
        <v>64</v>
      </c>
      <c r="BP119">
        <v>337</v>
      </c>
      <c r="BQ119">
        <v>849</v>
      </c>
      <c r="BR119">
        <v>2170</v>
      </c>
      <c r="BS119">
        <v>3</v>
      </c>
      <c r="BT119">
        <v>235</v>
      </c>
      <c r="BU119">
        <v>0</v>
      </c>
      <c r="BV119">
        <v>1</v>
      </c>
      <c r="BW119">
        <v>72</v>
      </c>
      <c r="BX119">
        <v>75</v>
      </c>
      <c r="BY119">
        <v>76</v>
      </c>
      <c r="BZ119">
        <v>95</v>
      </c>
      <c r="CA119">
        <v>4</v>
      </c>
      <c r="CB119">
        <v>0</v>
      </c>
      <c r="CC119">
        <v>0</v>
      </c>
      <c r="CD119">
        <v>0</v>
      </c>
      <c r="CE119" t="s">
        <v>124</v>
      </c>
      <c r="CF119" t="s">
        <v>125</v>
      </c>
      <c r="CG119" t="s">
        <v>126</v>
      </c>
      <c r="CH119" t="s">
        <v>126</v>
      </c>
      <c r="CI119" t="s">
        <v>126</v>
      </c>
      <c r="CJ119" t="s">
        <v>126</v>
      </c>
      <c r="CK119" t="s">
        <v>126</v>
      </c>
      <c r="CL119">
        <v>4606260</v>
      </c>
      <c r="CM119">
        <v>4609260</v>
      </c>
    </row>
    <row r="120" spans="1:91" hidden="1" x14ac:dyDescent="0.2">
      <c r="A120" t="s">
        <v>91</v>
      </c>
      <c r="B120" t="s">
        <v>92</v>
      </c>
      <c r="C120" t="s">
        <v>93</v>
      </c>
      <c r="D120" t="s">
        <v>94</v>
      </c>
      <c r="E120" t="s">
        <v>95</v>
      </c>
      <c r="F120" t="s">
        <v>203</v>
      </c>
      <c r="G120" t="s">
        <v>242</v>
      </c>
      <c r="H120">
        <v>32341260</v>
      </c>
      <c r="I120" t="s">
        <v>98</v>
      </c>
      <c r="J120" t="s">
        <v>99</v>
      </c>
      <c r="K120">
        <v>10000</v>
      </c>
      <c r="L120">
        <v>0</v>
      </c>
      <c r="M120">
        <v>0</v>
      </c>
      <c r="N120">
        <v>0</v>
      </c>
      <c r="O120">
        <v>0</v>
      </c>
      <c r="P120">
        <v>10000</v>
      </c>
      <c r="Q120">
        <v>2426.04</v>
      </c>
      <c r="R120">
        <v>5493</v>
      </c>
      <c r="S120">
        <v>2080.96</v>
      </c>
      <c r="T120" t="s">
        <v>205</v>
      </c>
      <c r="U120" t="s">
        <v>243</v>
      </c>
      <c r="V120" t="s">
        <v>244</v>
      </c>
      <c r="W120" t="s">
        <v>245</v>
      </c>
      <c r="X120">
        <v>30003260</v>
      </c>
      <c r="Y120" t="s">
        <v>101</v>
      </c>
      <c r="Z120" t="s">
        <v>102</v>
      </c>
      <c r="AA120" t="s">
        <v>103</v>
      </c>
      <c r="AB120" t="s">
        <v>104</v>
      </c>
      <c r="AC120" t="s">
        <v>104</v>
      </c>
      <c r="AD120">
        <v>341260</v>
      </c>
      <c r="AE120" t="s">
        <v>105</v>
      </c>
      <c r="AF120" t="s">
        <v>106</v>
      </c>
      <c r="AG120" t="s">
        <v>107</v>
      </c>
      <c r="AH120" t="s">
        <v>107</v>
      </c>
      <c r="AI120">
        <v>30084260</v>
      </c>
      <c r="AJ120" t="s">
        <v>108</v>
      </c>
      <c r="AK120" t="s">
        <v>108</v>
      </c>
      <c r="AM120" t="s">
        <v>108</v>
      </c>
      <c r="AN120">
        <v>235260</v>
      </c>
      <c r="AO120" t="s">
        <v>109</v>
      </c>
      <c r="AP120" t="s">
        <v>109</v>
      </c>
      <c r="AQ120" t="s">
        <v>109</v>
      </c>
      <c r="AR120">
        <v>4260</v>
      </c>
      <c r="AS120" t="s">
        <v>110</v>
      </c>
      <c r="AT120" t="s">
        <v>110</v>
      </c>
      <c r="AU120" t="s">
        <v>111</v>
      </c>
      <c r="AV120" t="s">
        <v>112</v>
      </c>
      <c r="AW120" t="s">
        <v>113</v>
      </c>
      <c r="AX120" t="s">
        <v>182</v>
      </c>
      <c r="AY120" t="s">
        <v>182</v>
      </c>
      <c r="AZ120">
        <v>3377260</v>
      </c>
      <c r="BA120" t="s">
        <v>116</v>
      </c>
      <c r="BB120" t="s">
        <v>117</v>
      </c>
      <c r="BC120" t="s">
        <v>118</v>
      </c>
      <c r="BD120" t="s">
        <v>118</v>
      </c>
      <c r="BE120" t="s">
        <v>119</v>
      </c>
      <c r="BG120" t="s">
        <v>119</v>
      </c>
      <c r="BH120">
        <v>95260</v>
      </c>
      <c r="BI120" t="s">
        <v>154</v>
      </c>
      <c r="BJ120" t="s">
        <v>111</v>
      </c>
      <c r="BK120" t="s">
        <v>111</v>
      </c>
      <c r="BL120" t="s">
        <v>121</v>
      </c>
      <c r="BM120" t="s">
        <v>122</v>
      </c>
      <c r="BN120" t="s">
        <v>123</v>
      </c>
      <c r="BO120">
        <v>64</v>
      </c>
      <c r="BP120">
        <v>337</v>
      </c>
      <c r="BQ120">
        <v>849</v>
      </c>
      <c r="BR120">
        <v>2169</v>
      </c>
      <c r="BS120">
        <v>3</v>
      </c>
      <c r="BT120">
        <v>235</v>
      </c>
      <c r="BU120">
        <v>0</v>
      </c>
      <c r="BV120">
        <v>1</v>
      </c>
      <c r="BW120">
        <v>72</v>
      </c>
      <c r="BX120">
        <v>75</v>
      </c>
      <c r="BY120">
        <v>76</v>
      </c>
      <c r="BZ120">
        <v>95</v>
      </c>
      <c r="CA120">
        <v>4</v>
      </c>
      <c r="CB120">
        <v>0</v>
      </c>
      <c r="CC120">
        <v>0</v>
      </c>
      <c r="CD120">
        <v>0</v>
      </c>
      <c r="CE120" t="s">
        <v>124</v>
      </c>
      <c r="CF120" t="s">
        <v>125</v>
      </c>
      <c r="CG120" t="s">
        <v>126</v>
      </c>
      <c r="CH120" t="s">
        <v>126</v>
      </c>
      <c r="CI120" t="s">
        <v>126</v>
      </c>
      <c r="CJ120" t="s">
        <v>126</v>
      </c>
      <c r="CK120" t="s">
        <v>126</v>
      </c>
      <c r="CL120">
        <v>4606260</v>
      </c>
      <c r="CM120">
        <v>4609260</v>
      </c>
    </row>
    <row r="121" spans="1:91" hidden="1" x14ac:dyDescent="0.2">
      <c r="A121" t="s">
        <v>91</v>
      </c>
      <c r="B121" t="s">
        <v>92</v>
      </c>
      <c r="C121" t="s">
        <v>93</v>
      </c>
      <c r="D121" t="s">
        <v>94</v>
      </c>
      <c r="E121" t="s">
        <v>95</v>
      </c>
      <c r="F121" t="s">
        <v>203</v>
      </c>
      <c r="G121" t="s">
        <v>242</v>
      </c>
      <c r="H121">
        <v>32341260</v>
      </c>
      <c r="I121" t="s">
        <v>98</v>
      </c>
      <c r="J121" t="s">
        <v>99</v>
      </c>
      <c r="K121">
        <v>15000</v>
      </c>
      <c r="L121">
        <v>0</v>
      </c>
      <c r="M121">
        <v>0</v>
      </c>
      <c r="N121">
        <v>0</v>
      </c>
      <c r="O121">
        <v>0</v>
      </c>
      <c r="P121">
        <v>15000</v>
      </c>
      <c r="Q121">
        <v>0</v>
      </c>
      <c r="R121">
        <v>9960</v>
      </c>
      <c r="S121">
        <v>5040</v>
      </c>
      <c r="T121" t="s">
        <v>205</v>
      </c>
      <c r="U121" t="s">
        <v>243</v>
      </c>
      <c r="V121" t="s">
        <v>244</v>
      </c>
      <c r="W121" t="s">
        <v>245</v>
      </c>
      <c r="X121">
        <v>30003260</v>
      </c>
      <c r="Y121" t="s">
        <v>101</v>
      </c>
      <c r="Z121" t="s">
        <v>102</v>
      </c>
      <c r="AA121" t="s">
        <v>103</v>
      </c>
      <c r="AB121" t="s">
        <v>104</v>
      </c>
      <c r="AC121" t="s">
        <v>104</v>
      </c>
      <c r="AD121">
        <v>341260</v>
      </c>
      <c r="AE121" t="s">
        <v>105</v>
      </c>
      <c r="AF121" t="s">
        <v>106</v>
      </c>
      <c r="AG121" t="s">
        <v>107</v>
      </c>
      <c r="AH121" t="s">
        <v>107</v>
      </c>
      <c r="AI121">
        <v>30084260</v>
      </c>
      <c r="AJ121" t="s">
        <v>108</v>
      </c>
      <c r="AK121" t="s">
        <v>108</v>
      </c>
      <c r="AM121" t="s">
        <v>108</v>
      </c>
      <c r="AN121">
        <v>235260</v>
      </c>
      <c r="AO121" t="s">
        <v>109</v>
      </c>
      <c r="AP121" t="s">
        <v>109</v>
      </c>
      <c r="AQ121" t="s">
        <v>109</v>
      </c>
      <c r="AR121">
        <v>4260</v>
      </c>
      <c r="AS121" t="s">
        <v>110</v>
      </c>
      <c r="AT121" t="s">
        <v>110</v>
      </c>
      <c r="AU121" t="s">
        <v>160</v>
      </c>
      <c r="AV121" t="s">
        <v>172</v>
      </c>
      <c r="AW121" t="s">
        <v>173</v>
      </c>
      <c r="AX121" t="s">
        <v>174</v>
      </c>
      <c r="AY121" t="s">
        <v>214</v>
      </c>
      <c r="AZ121">
        <v>4164260</v>
      </c>
      <c r="BA121" t="s">
        <v>116</v>
      </c>
      <c r="BB121" t="s">
        <v>117</v>
      </c>
      <c r="BC121" t="s">
        <v>118</v>
      </c>
      <c r="BD121" t="s">
        <v>118</v>
      </c>
      <c r="BE121" t="s">
        <v>119</v>
      </c>
      <c r="BG121" t="s">
        <v>119</v>
      </c>
      <c r="BH121">
        <v>95260</v>
      </c>
      <c r="BI121" t="s">
        <v>154</v>
      </c>
      <c r="BJ121" t="s">
        <v>160</v>
      </c>
      <c r="BK121" t="s">
        <v>160</v>
      </c>
      <c r="BL121" t="s">
        <v>121</v>
      </c>
      <c r="BM121" t="s">
        <v>122</v>
      </c>
      <c r="BN121" t="s">
        <v>123</v>
      </c>
      <c r="BO121">
        <v>63</v>
      </c>
      <c r="BP121">
        <v>358</v>
      </c>
      <c r="BQ121">
        <v>1113</v>
      </c>
      <c r="BR121">
        <v>2829</v>
      </c>
      <c r="BS121">
        <v>3</v>
      </c>
      <c r="BT121">
        <v>235</v>
      </c>
      <c r="BU121">
        <v>0</v>
      </c>
      <c r="BV121">
        <v>1</v>
      </c>
      <c r="BW121">
        <v>72</v>
      </c>
      <c r="BX121">
        <v>75</v>
      </c>
      <c r="BY121">
        <v>76</v>
      </c>
      <c r="BZ121">
        <v>95</v>
      </c>
      <c r="CA121">
        <v>4</v>
      </c>
      <c r="CB121">
        <v>0</v>
      </c>
      <c r="CC121">
        <v>0</v>
      </c>
      <c r="CD121">
        <v>0</v>
      </c>
      <c r="CE121" t="s">
        <v>124</v>
      </c>
      <c r="CF121" t="s">
        <v>125</v>
      </c>
      <c r="CG121" t="s">
        <v>166</v>
      </c>
      <c r="CH121" t="s">
        <v>183</v>
      </c>
      <c r="CI121" t="s">
        <v>184</v>
      </c>
      <c r="CJ121" t="s">
        <v>184</v>
      </c>
      <c r="CK121" t="s">
        <v>184</v>
      </c>
      <c r="CL121">
        <v>4606260</v>
      </c>
      <c r="CM121">
        <v>4609260</v>
      </c>
    </row>
    <row r="122" spans="1:91" hidden="1" x14ac:dyDescent="0.2">
      <c r="A122" t="s">
        <v>91</v>
      </c>
      <c r="B122" t="s">
        <v>92</v>
      </c>
      <c r="C122" t="s">
        <v>93</v>
      </c>
      <c r="D122" t="s">
        <v>94</v>
      </c>
      <c r="E122" t="s">
        <v>95</v>
      </c>
      <c r="F122" t="s">
        <v>203</v>
      </c>
      <c r="G122" t="s">
        <v>242</v>
      </c>
      <c r="H122">
        <v>32341260</v>
      </c>
      <c r="I122" t="s">
        <v>98</v>
      </c>
      <c r="J122" t="s">
        <v>99</v>
      </c>
      <c r="K122">
        <v>20000</v>
      </c>
      <c r="L122">
        <v>0</v>
      </c>
      <c r="M122">
        <v>0</v>
      </c>
      <c r="N122">
        <v>0</v>
      </c>
      <c r="O122">
        <v>0</v>
      </c>
      <c r="P122">
        <v>20000</v>
      </c>
      <c r="Q122">
        <v>0</v>
      </c>
      <c r="R122">
        <v>19833.599999999999</v>
      </c>
      <c r="S122">
        <v>166.4</v>
      </c>
      <c r="T122" t="s">
        <v>205</v>
      </c>
      <c r="U122" t="s">
        <v>243</v>
      </c>
      <c r="V122" t="s">
        <v>244</v>
      </c>
      <c r="W122" t="s">
        <v>245</v>
      </c>
      <c r="X122">
        <v>30003260</v>
      </c>
      <c r="Y122" t="s">
        <v>101</v>
      </c>
      <c r="Z122" t="s">
        <v>102</v>
      </c>
      <c r="AA122" t="s">
        <v>103</v>
      </c>
      <c r="AB122" t="s">
        <v>104</v>
      </c>
      <c r="AC122" t="s">
        <v>104</v>
      </c>
      <c r="AD122">
        <v>341260</v>
      </c>
      <c r="AE122" t="s">
        <v>105</v>
      </c>
      <c r="AF122" t="s">
        <v>106</v>
      </c>
      <c r="AG122" t="s">
        <v>107</v>
      </c>
      <c r="AH122" t="s">
        <v>107</v>
      </c>
      <c r="AI122">
        <v>30084260</v>
      </c>
      <c r="AJ122" t="s">
        <v>108</v>
      </c>
      <c r="AK122" t="s">
        <v>108</v>
      </c>
      <c r="AM122" t="s">
        <v>108</v>
      </c>
      <c r="AN122">
        <v>235260</v>
      </c>
      <c r="AO122" t="s">
        <v>109</v>
      </c>
      <c r="AP122" t="s">
        <v>109</v>
      </c>
      <c r="AQ122" t="s">
        <v>109</v>
      </c>
      <c r="AR122">
        <v>4260</v>
      </c>
      <c r="AS122" t="s">
        <v>110</v>
      </c>
      <c r="AT122" t="s">
        <v>110</v>
      </c>
      <c r="AU122" t="s">
        <v>111</v>
      </c>
      <c r="AV122" t="s">
        <v>176</v>
      </c>
      <c r="AW122" t="s">
        <v>177</v>
      </c>
      <c r="AX122" t="s">
        <v>177</v>
      </c>
      <c r="AY122" t="s">
        <v>177</v>
      </c>
      <c r="AZ122">
        <v>2245260</v>
      </c>
      <c r="BA122" t="s">
        <v>116</v>
      </c>
      <c r="BB122" t="s">
        <v>117</v>
      </c>
      <c r="BC122" t="s">
        <v>118</v>
      </c>
      <c r="BD122" t="s">
        <v>118</v>
      </c>
      <c r="BE122" t="s">
        <v>119</v>
      </c>
      <c r="BG122" t="s">
        <v>119</v>
      </c>
      <c r="BH122">
        <v>95260</v>
      </c>
      <c r="BI122" t="s">
        <v>154</v>
      </c>
      <c r="BJ122" t="s">
        <v>111</v>
      </c>
      <c r="BK122" t="s">
        <v>111</v>
      </c>
      <c r="BL122" t="s">
        <v>121</v>
      </c>
      <c r="BM122" t="s">
        <v>122</v>
      </c>
      <c r="BN122" t="s">
        <v>123</v>
      </c>
      <c r="BO122">
        <v>64</v>
      </c>
      <c r="BP122">
        <v>332</v>
      </c>
      <c r="BQ122">
        <v>884</v>
      </c>
      <c r="BR122">
        <v>2245</v>
      </c>
      <c r="BS122">
        <v>3</v>
      </c>
      <c r="BT122">
        <v>235</v>
      </c>
      <c r="BU122">
        <v>0</v>
      </c>
      <c r="BV122">
        <v>1</v>
      </c>
      <c r="BW122">
        <v>72</v>
      </c>
      <c r="BX122">
        <v>75</v>
      </c>
      <c r="BY122">
        <v>76</v>
      </c>
      <c r="BZ122">
        <v>95</v>
      </c>
      <c r="CA122">
        <v>4</v>
      </c>
      <c r="CB122">
        <v>0</v>
      </c>
      <c r="CC122">
        <v>0</v>
      </c>
      <c r="CD122">
        <v>0</v>
      </c>
      <c r="CE122" t="s">
        <v>124</v>
      </c>
      <c r="CF122" t="s">
        <v>139</v>
      </c>
      <c r="CG122" t="s">
        <v>185</v>
      </c>
      <c r="CH122" t="s">
        <v>186</v>
      </c>
      <c r="CI122" t="s">
        <v>186</v>
      </c>
      <c r="CJ122" t="s">
        <v>186</v>
      </c>
      <c r="CK122" t="s">
        <v>186</v>
      </c>
      <c r="CL122">
        <v>4606260</v>
      </c>
      <c r="CM122">
        <v>4609260</v>
      </c>
    </row>
    <row r="123" spans="1:91" hidden="1" x14ac:dyDescent="0.2">
      <c r="A123" t="s">
        <v>91</v>
      </c>
      <c r="B123" t="s">
        <v>92</v>
      </c>
      <c r="C123" t="s">
        <v>93</v>
      </c>
      <c r="D123" t="s">
        <v>94</v>
      </c>
      <c r="E123" t="s">
        <v>95</v>
      </c>
      <c r="F123" t="s">
        <v>203</v>
      </c>
      <c r="G123" t="s">
        <v>242</v>
      </c>
      <c r="H123">
        <v>32341260</v>
      </c>
      <c r="I123" t="s">
        <v>98</v>
      </c>
      <c r="J123" t="s">
        <v>99</v>
      </c>
      <c r="K123">
        <v>100000</v>
      </c>
      <c r="L123">
        <v>0</v>
      </c>
      <c r="M123">
        <v>0</v>
      </c>
      <c r="N123">
        <v>0</v>
      </c>
      <c r="O123">
        <v>0</v>
      </c>
      <c r="P123">
        <v>100000</v>
      </c>
      <c r="Q123">
        <v>0</v>
      </c>
      <c r="R123">
        <v>66765.149999999994</v>
      </c>
      <c r="S123">
        <v>33234.85</v>
      </c>
      <c r="T123" t="s">
        <v>205</v>
      </c>
      <c r="U123" t="s">
        <v>243</v>
      </c>
      <c r="V123" t="s">
        <v>244</v>
      </c>
      <c r="W123" t="s">
        <v>245</v>
      </c>
      <c r="X123">
        <v>30003260</v>
      </c>
      <c r="Y123" t="s">
        <v>101</v>
      </c>
      <c r="Z123" t="s">
        <v>102</v>
      </c>
      <c r="AA123" t="s">
        <v>103</v>
      </c>
      <c r="AB123" t="s">
        <v>104</v>
      </c>
      <c r="AC123" t="s">
        <v>104</v>
      </c>
      <c r="AD123">
        <v>341260</v>
      </c>
      <c r="AE123" t="s">
        <v>105</v>
      </c>
      <c r="AF123" t="s">
        <v>106</v>
      </c>
      <c r="AG123" t="s">
        <v>107</v>
      </c>
      <c r="AH123" t="s">
        <v>107</v>
      </c>
      <c r="AI123">
        <v>30084260</v>
      </c>
      <c r="AJ123" t="s">
        <v>108</v>
      </c>
      <c r="AK123" t="s">
        <v>108</v>
      </c>
      <c r="AM123" t="s">
        <v>108</v>
      </c>
      <c r="AN123">
        <v>235260</v>
      </c>
      <c r="AO123" t="s">
        <v>109</v>
      </c>
      <c r="AP123" t="s">
        <v>109</v>
      </c>
      <c r="AQ123" t="s">
        <v>109</v>
      </c>
      <c r="AR123">
        <v>4260</v>
      </c>
      <c r="AS123" t="s">
        <v>110</v>
      </c>
      <c r="AT123" t="s">
        <v>110</v>
      </c>
      <c r="AU123" t="s">
        <v>160</v>
      </c>
      <c r="AV123" t="s">
        <v>172</v>
      </c>
      <c r="AW123" t="s">
        <v>173</v>
      </c>
      <c r="AX123" t="s">
        <v>174</v>
      </c>
      <c r="AY123" t="s">
        <v>193</v>
      </c>
      <c r="AZ123">
        <v>4158260</v>
      </c>
      <c r="BA123" t="s">
        <v>116</v>
      </c>
      <c r="BB123" t="s">
        <v>117</v>
      </c>
      <c r="BC123" t="s">
        <v>118</v>
      </c>
      <c r="BD123" t="s">
        <v>118</v>
      </c>
      <c r="BE123" t="s">
        <v>119</v>
      </c>
      <c r="BG123" t="s">
        <v>119</v>
      </c>
      <c r="BH123">
        <v>95260</v>
      </c>
      <c r="BI123" t="s">
        <v>154</v>
      </c>
      <c r="BJ123" t="s">
        <v>160</v>
      </c>
      <c r="BK123" t="s">
        <v>160</v>
      </c>
      <c r="BL123" t="s">
        <v>121</v>
      </c>
      <c r="BM123" t="s">
        <v>122</v>
      </c>
      <c r="BN123" t="s">
        <v>123</v>
      </c>
      <c r="BO123">
        <v>63</v>
      </c>
      <c r="BP123">
        <v>358</v>
      </c>
      <c r="BQ123">
        <v>1113</v>
      </c>
      <c r="BR123">
        <v>2829</v>
      </c>
      <c r="BS123">
        <v>3</v>
      </c>
      <c r="BT123">
        <v>235</v>
      </c>
      <c r="BU123">
        <v>0</v>
      </c>
      <c r="BV123">
        <v>1</v>
      </c>
      <c r="BW123">
        <v>72</v>
      </c>
      <c r="BX123">
        <v>75</v>
      </c>
      <c r="BY123">
        <v>76</v>
      </c>
      <c r="BZ123">
        <v>95</v>
      </c>
      <c r="CA123">
        <v>4</v>
      </c>
      <c r="CB123">
        <v>0</v>
      </c>
      <c r="CC123">
        <v>0</v>
      </c>
      <c r="CD123">
        <v>0</v>
      </c>
      <c r="CE123" t="s">
        <v>124</v>
      </c>
      <c r="CF123" t="s">
        <v>125</v>
      </c>
      <c r="CG123" t="s">
        <v>166</v>
      </c>
      <c r="CH123" t="s">
        <v>183</v>
      </c>
      <c r="CI123" t="s">
        <v>184</v>
      </c>
      <c r="CJ123" t="s">
        <v>184</v>
      </c>
      <c r="CK123" t="s">
        <v>184</v>
      </c>
      <c r="CL123">
        <v>4606260</v>
      </c>
      <c r="CM123">
        <v>4609260</v>
      </c>
    </row>
    <row r="124" spans="1:91" hidden="1" x14ac:dyDescent="0.2">
      <c r="A124" t="s">
        <v>91</v>
      </c>
      <c r="B124" t="s">
        <v>92</v>
      </c>
      <c r="C124" t="s">
        <v>93</v>
      </c>
      <c r="D124" t="s">
        <v>94</v>
      </c>
      <c r="E124" t="s">
        <v>95</v>
      </c>
      <c r="F124" t="s">
        <v>203</v>
      </c>
      <c r="G124" t="s">
        <v>242</v>
      </c>
      <c r="H124">
        <v>32341260</v>
      </c>
      <c r="I124" t="s">
        <v>98</v>
      </c>
      <c r="J124" t="s">
        <v>99</v>
      </c>
      <c r="K124">
        <v>100000</v>
      </c>
      <c r="L124">
        <v>0</v>
      </c>
      <c r="M124">
        <v>0</v>
      </c>
      <c r="N124">
        <v>0</v>
      </c>
      <c r="O124">
        <v>0</v>
      </c>
      <c r="P124">
        <v>100000</v>
      </c>
      <c r="Q124">
        <v>0</v>
      </c>
      <c r="R124">
        <v>112957.33</v>
      </c>
      <c r="S124">
        <v>-12957.33</v>
      </c>
      <c r="T124" t="s">
        <v>205</v>
      </c>
      <c r="U124" t="s">
        <v>243</v>
      </c>
      <c r="V124" t="s">
        <v>244</v>
      </c>
      <c r="W124" t="s">
        <v>245</v>
      </c>
      <c r="X124">
        <v>30003260</v>
      </c>
      <c r="Y124" t="s">
        <v>101</v>
      </c>
      <c r="Z124" t="s">
        <v>102</v>
      </c>
      <c r="AA124" t="s">
        <v>103</v>
      </c>
      <c r="AB124" t="s">
        <v>104</v>
      </c>
      <c r="AC124" t="s">
        <v>104</v>
      </c>
      <c r="AD124">
        <v>341260</v>
      </c>
      <c r="AE124" t="s">
        <v>105</v>
      </c>
      <c r="AF124" t="s">
        <v>106</v>
      </c>
      <c r="AG124" t="s">
        <v>107</v>
      </c>
      <c r="AH124" t="s">
        <v>107</v>
      </c>
      <c r="AI124">
        <v>30084260</v>
      </c>
      <c r="AJ124" t="s">
        <v>108</v>
      </c>
      <c r="AK124" t="s">
        <v>108</v>
      </c>
      <c r="AM124" t="s">
        <v>108</v>
      </c>
      <c r="AN124">
        <v>235260</v>
      </c>
      <c r="AO124" t="s">
        <v>109</v>
      </c>
      <c r="AP124" t="s">
        <v>109</v>
      </c>
      <c r="AQ124" t="s">
        <v>109</v>
      </c>
      <c r="AR124">
        <v>4260</v>
      </c>
      <c r="AS124" t="s">
        <v>110</v>
      </c>
      <c r="AT124" t="s">
        <v>110</v>
      </c>
      <c r="AU124" t="s">
        <v>160</v>
      </c>
      <c r="AV124" t="s">
        <v>172</v>
      </c>
      <c r="AW124" t="s">
        <v>173</v>
      </c>
      <c r="AX124" t="s">
        <v>174</v>
      </c>
      <c r="AY124" t="s">
        <v>191</v>
      </c>
      <c r="AZ124">
        <v>4163260</v>
      </c>
      <c r="BA124" t="s">
        <v>116</v>
      </c>
      <c r="BB124" t="s">
        <v>117</v>
      </c>
      <c r="BC124" t="s">
        <v>118</v>
      </c>
      <c r="BD124" t="s">
        <v>118</v>
      </c>
      <c r="BE124" t="s">
        <v>119</v>
      </c>
      <c r="BG124" t="s">
        <v>119</v>
      </c>
      <c r="BH124">
        <v>95260</v>
      </c>
      <c r="BI124" t="s">
        <v>154</v>
      </c>
      <c r="BJ124" t="s">
        <v>160</v>
      </c>
      <c r="BK124" t="s">
        <v>160</v>
      </c>
      <c r="BL124" t="s">
        <v>121</v>
      </c>
      <c r="BM124" t="s">
        <v>122</v>
      </c>
      <c r="BN124" t="s">
        <v>123</v>
      </c>
      <c r="BO124">
        <v>63</v>
      </c>
      <c r="BP124">
        <v>358</v>
      </c>
      <c r="BQ124">
        <v>1113</v>
      </c>
      <c r="BR124">
        <v>2829</v>
      </c>
      <c r="BS124">
        <v>3</v>
      </c>
      <c r="BT124">
        <v>235</v>
      </c>
      <c r="BU124">
        <v>0</v>
      </c>
      <c r="BV124">
        <v>1</v>
      </c>
      <c r="BW124">
        <v>72</v>
      </c>
      <c r="BX124">
        <v>75</v>
      </c>
      <c r="BY124">
        <v>76</v>
      </c>
      <c r="BZ124">
        <v>95</v>
      </c>
      <c r="CA124">
        <v>4</v>
      </c>
      <c r="CB124">
        <v>0</v>
      </c>
      <c r="CC124">
        <v>0</v>
      </c>
      <c r="CD124">
        <v>0</v>
      </c>
      <c r="CE124" t="s">
        <v>124</v>
      </c>
      <c r="CF124" t="s">
        <v>125</v>
      </c>
      <c r="CG124" t="s">
        <v>166</v>
      </c>
      <c r="CH124" t="s">
        <v>183</v>
      </c>
      <c r="CI124" t="s">
        <v>184</v>
      </c>
      <c r="CJ124" t="s">
        <v>184</v>
      </c>
      <c r="CK124" t="s">
        <v>184</v>
      </c>
      <c r="CL124">
        <v>4606260</v>
      </c>
      <c r="CM124">
        <v>4609260</v>
      </c>
    </row>
    <row r="125" spans="1:91" hidden="1" x14ac:dyDescent="0.2">
      <c r="A125" t="s">
        <v>91</v>
      </c>
      <c r="B125" t="s">
        <v>92</v>
      </c>
      <c r="C125" t="s">
        <v>93</v>
      </c>
      <c r="D125" t="s">
        <v>94</v>
      </c>
      <c r="E125" t="s">
        <v>95</v>
      </c>
      <c r="F125" t="s">
        <v>203</v>
      </c>
      <c r="G125" t="s">
        <v>242</v>
      </c>
      <c r="H125">
        <v>32341260</v>
      </c>
      <c r="I125" t="s">
        <v>98</v>
      </c>
      <c r="J125" t="s">
        <v>99</v>
      </c>
      <c r="K125">
        <v>200000</v>
      </c>
      <c r="L125">
        <v>0</v>
      </c>
      <c r="M125">
        <v>0</v>
      </c>
      <c r="N125">
        <v>0</v>
      </c>
      <c r="O125">
        <v>0</v>
      </c>
      <c r="P125">
        <v>200000</v>
      </c>
      <c r="Q125">
        <v>0</v>
      </c>
      <c r="R125">
        <v>243300</v>
      </c>
      <c r="S125">
        <v>-43300</v>
      </c>
      <c r="T125" t="s">
        <v>205</v>
      </c>
      <c r="U125" t="s">
        <v>243</v>
      </c>
      <c r="V125" t="s">
        <v>244</v>
      </c>
      <c r="W125" t="s">
        <v>245</v>
      </c>
      <c r="X125">
        <v>30003260</v>
      </c>
      <c r="Y125" t="s">
        <v>101</v>
      </c>
      <c r="Z125" t="s">
        <v>102</v>
      </c>
      <c r="AA125" t="s">
        <v>103</v>
      </c>
      <c r="AB125" t="s">
        <v>104</v>
      </c>
      <c r="AC125" t="s">
        <v>104</v>
      </c>
      <c r="AD125">
        <v>341260</v>
      </c>
      <c r="AE125" t="s">
        <v>105</v>
      </c>
      <c r="AF125" t="s">
        <v>106</v>
      </c>
      <c r="AG125" t="s">
        <v>107</v>
      </c>
      <c r="AH125" t="s">
        <v>107</v>
      </c>
      <c r="AI125">
        <v>30084260</v>
      </c>
      <c r="AJ125" t="s">
        <v>108</v>
      </c>
      <c r="AK125" t="s">
        <v>108</v>
      </c>
      <c r="AM125" t="s">
        <v>108</v>
      </c>
      <c r="AN125">
        <v>235260</v>
      </c>
      <c r="AO125" t="s">
        <v>109</v>
      </c>
      <c r="AP125" t="s">
        <v>109</v>
      </c>
      <c r="AQ125" t="s">
        <v>109</v>
      </c>
      <c r="AR125">
        <v>4260</v>
      </c>
      <c r="AS125" t="s">
        <v>110</v>
      </c>
      <c r="AT125" t="s">
        <v>110</v>
      </c>
      <c r="AU125" t="s">
        <v>160</v>
      </c>
      <c r="AV125" t="s">
        <v>172</v>
      </c>
      <c r="AW125" t="s">
        <v>173</v>
      </c>
      <c r="AX125" t="s">
        <v>174</v>
      </c>
      <c r="AY125" t="s">
        <v>192</v>
      </c>
      <c r="AZ125">
        <v>4155260</v>
      </c>
      <c r="BA125" t="s">
        <v>116</v>
      </c>
      <c r="BB125" t="s">
        <v>117</v>
      </c>
      <c r="BC125" t="s">
        <v>118</v>
      </c>
      <c r="BD125" t="s">
        <v>118</v>
      </c>
      <c r="BE125" t="s">
        <v>119</v>
      </c>
      <c r="BG125" t="s">
        <v>119</v>
      </c>
      <c r="BH125">
        <v>95260</v>
      </c>
      <c r="BI125" t="s">
        <v>154</v>
      </c>
      <c r="BJ125" t="s">
        <v>160</v>
      </c>
      <c r="BK125" t="s">
        <v>160</v>
      </c>
      <c r="BL125" t="s">
        <v>121</v>
      </c>
      <c r="BM125" t="s">
        <v>122</v>
      </c>
      <c r="BN125" t="s">
        <v>123</v>
      </c>
      <c r="BO125">
        <v>63</v>
      </c>
      <c r="BP125">
        <v>358</v>
      </c>
      <c r="BQ125">
        <v>1113</v>
      </c>
      <c r="BR125">
        <v>2829</v>
      </c>
      <c r="BS125">
        <v>3</v>
      </c>
      <c r="BT125">
        <v>235</v>
      </c>
      <c r="BU125">
        <v>0</v>
      </c>
      <c r="BV125">
        <v>1</v>
      </c>
      <c r="BW125">
        <v>72</v>
      </c>
      <c r="BX125">
        <v>75</v>
      </c>
      <c r="BY125">
        <v>76</v>
      </c>
      <c r="BZ125">
        <v>95</v>
      </c>
      <c r="CA125">
        <v>4</v>
      </c>
      <c r="CB125">
        <v>0</v>
      </c>
      <c r="CC125">
        <v>0</v>
      </c>
      <c r="CD125">
        <v>0</v>
      </c>
      <c r="CE125" t="s">
        <v>124</v>
      </c>
      <c r="CF125" t="s">
        <v>125</v>
      </c>
      <c r="CG125" t="s">
        <v>166</v>
      </c>
      <c r="CH125" t="s">
        <v>183</v>
      </c>
      <c r="CI125" t="s">
        <v>184</v>
      </c>
      <c r="CJ125" t="s">
        <v>184</v>
      </c>
      <c r="CK125" t="s">
        <v>184</v>
      </c>
      <c r="CL125">
        <v>4606260</v>
      </c>
      <c r="CM125">
        <v>4609260</v>
      </c>
    </row>
    <row r="126" spans="1:91" hidden="1" x14ac:dyDescent="0.2">
      <c r="A126" t="s">
        <v>91</v>
      </c>
      <c r="B126" t="s">
        <v>92</v>
      </c>
      <c r="C126" t="s">
        <v>93</v>
      </c>
      <c r="D126" t="s">
        <v>94</v>
      </c>
      <c r="E126" t="s">
        <v>95</v>
      </c>
      <c r="F126" t="s">
        <v>203</v>
      </c>
      <c r="G126" t="s">
        <v>242</v>
      </c>
      <c r="H126">
        <v>32341260</v>
      </c>
      <c r="I126" t="s">
        <v>98</v>
      </c>
      <c r="J126" t="s">
        <v>99</v>
      </c>
      <c r="K126">
        <v>394340</v>
      </c>
      <c r="L126">
        <v>0</v>
      </c>
      <c r="M126">
        <v>0</v>
      </c>
      <c r="N126">
        <v>0</v>
      </c>
      <c r="O126">
        <v>0</v>
      </c>
      <c r="P126">
        <v>394340</v>
      </c>
      <c r="Q126">
        <v>0</v>
      </c>
      <c r="R126">
        <v>443749</v>
      </c>
      <c r="S126">
        <v>-49409</v>
      </c>
      <c r="T126" t="s">
        <v>205</v>
      </c>
      <c r="U126" t="s">
        <v>243</v>
      </c>
      <c r="V126" t="s">
        <v>244</v>
      </c>
      <c r="W126" t="s">
        <v>245</v>
      </c>
      <c r="X126">
        <v>30003260</v>
      </c>
      <c r="Y126" t="s">
        <v>101</v>
      </c>
      <c r="Z126" t="s">
        <v>102</v>
      </c>
      <c r="AA126" t="s">
        <v>103</v>
      </c>
      <c r="AB126" t="s">
        <v>104</v>
      </c>
      <c r="AC126" t="s">
        <v>104</v>
      </c>
      <c r="AD126">
        <v>341260</v>
      </c>
      <c r="AE126" t="s">
        <v>105</v>
      </c>
      <c r="AF126" t="s">
        <v>106</v>
      </c>
      <c r="AG126" t="s">
        <v>107</v>
      </c>
      <c r="AH126" t="s">
        <v>107</v>
      </c>
      <c r="AI126">
        <v>30084260</v>
      </c>
      <c r="AJ126" t="s">
        <v>108</v>
      </c>
      <c r="AK126" t="s">
        <v>108</v>
      </c>
      <c r="AM126" t="s">
        <v>108</v>
      </c>
      <c r="AN126">
        <v>235260</v>
      </c>
      <c r="AO126" t="s">
        <v>109</v>
      </c>
      <c r="AP126" t="s">
        <v>109</v>
      </c>
      <c r="AQ126" t="s">
        <v>109</v>
      </c>
      <c r="AR126">
        <v>4260</v>
      </c>
      <c r="AS126" t="s">
        <v>110</v>
      </c>
      <c r="AT126" t="s">
        <v>110</v>
      </c>
      <c r="AU126" t="s">
        <v>160</v>
      </c>
      <c r="AV126" t="s">
        <v>161</v>
      </c>
      <c r="AW126" t="s">
        <v>162</v>
      </c>
      <c r="AX126" t="s">
        <v>163</v>
      </c>
      <c r="AY126" t="s">
        <v>200</v>
      </c>
      <c r="AZ126">
        <v>4143260</v>
      </c>
      <c r="BA126" t="s">
        <v>116</v>
      </c>
      <c r="BB126" t="s">
        <v>117</v>
      </c>
      <c r="BC126" t="s">
        <v>118</v>
      </c>
      <c r="BD126" t="s">
        <v>118</v>
      </c>
      <c r="BE126" t="s">
        <v>119</v>
      </c>
      <c r="BG126" t="s">
        <v>119</v>
      </c>
      <c r="BH126">
        <v>95260</v>
      </c>
      <c r="BI126" t="s">
        <v>154</v>
      </c>
      <c r="BJ126" t="s">
        <v>160</v>
      </c>
      <c r="BK126" t="s">
        <v>160</v>
      </c>
      <c r="BL126" t="s">
        <v>121</v>
      </c>
      <c r="BM126" t="s">
        <v>122</v>
      </c>
      <c r="BN126" t="s">
        <v>123</v>
      </c>
      <c r="BO126">
        <v>63</v>
      </c>
      <c r="BP126">
        <v>359</v>
      </c>
      <c r="BQ126">
        <v>1111</v>
      </c>
      <c r="BR126">
        <v>2826</v>
      </c>
      <c r="BS126">
        <v>3</v>
      </c>
      <c r="BT126">
        <v>235</v>
      </c>
      <c r="BU126">
        <v>0</v>
      </c>
      <c r="BV126">
        <v>1</v>
      </c>
      <c r="BW126">
        <v>72</v>
      </c>
      <c r="BX126">
        <v>75</v>
      </c>
      <c r="BY126">
        <v>76</v>
      </c>
      <c r="BZ126">
        <v>95</v>
      </c>
      <c r="CA126">
        <v>4</v>
      </c>
      <c r="CB126">
        <v>0</v>
      </c>
      <c r="CC126">
        <v>0</v>
      </c>
      <c r="CD126">
        <v>0</v>
      </c>
      <c r="CE126" t="s">
        <v>124</v>
      </c>
      <c r="CF126" t="s">
        <v>125</v>
      </c>
      <c r="CG126" t="s">
        <v>166</v>
      </c>
      <c r="CH126" t="s">
        <v>167</v>
      </c>
      <c r="CI126" t="s">
        <v>168</v>
      </c>
      <c r="CJ126" t="s">
        <v>168</v>
      </c>
      <c r="CK126" t="s">
        <v>168</v>
      </c>
      <c r="CL126">
        <v>4606260</v>
      </c>
      <c r="CM126">
        <v>4609260</v>
      </c>
    </row>
    <row r="127" spans="1:91" hidden="1" x14ac:dyDescent="0.2">
      <c r="A127" t="s">
        <v>91</v>
      </c>
      <c r="B127" t="s">
        <v>92</v>
      </c>
      <c r="C127" t="s">
        <v>93</v>
      </c>
      <c r="D127" t="s">
        <v>94</v>
      </c>
      <c r="E127" t="s">
        <v>95</v>
      </c>
      <c r="F127" t="s">
        <v>203</v>
      </c>
      <c r="G127" t="s">
        <v>242</v>
      </c>
      <c r="H127">
        <v>32341260</v>
      </c>
      <c r="I127" t="s">
        <v>98</v>
      </c>
      <c r="J127" t="s">
        <v>99</v>
      </c>
      <c r="K127">
        <v>450000</v>
      </c>
      <c r="L127">
        <v>0</v>
      </c>
      <c r="M127">
        <v>0</v>
      </c>
      <c r="N127">
        <v>0</v>
      </c>
      <c r="O127">
        <v>0</v>
      </c>
      <c r="P127">
        <v>450000</v>
      </c>
      <c r="Q127">
        <v>0</v>
      </c>
      <c r="R127">
        <v>449892.71</v>
      </c>
      <c r="S127">
        <v>107.29</v>
      </c>
      <c r="T127" t="s">
        <v>205</v>
      </c>
      <c r="U127" t="s">
        <v>243</v>
      </c>
      <c r="V127" t="s">
        <v>244</v>
      </c>
      <c r="W127" t="s">
        <v>245</v>
      </c>
      <c r="X127">
        <v>30003260</v>
      </c>
      <c r="Y127" t="s">
        <v>101</v>
      </c>
      <c r="Z127" t="s">
        <v>102</v>
      </c>
      <c r="AA127" t="s">
        <v>103</v>
      </c>
      <c r="AB127" t="s">
        <v>104</v>
      </c>
      <c r="AC127" t="s">
        <v>104</v>
      </c>
      <c r="AD127">
        <v>341260</v>
      </c>
      <c r="AE127" t="s">
        <v>105</v>
      </c>
      <c r="AF127" t="s">
        <v>106</v>
      </c>
      <c r="AG127" t="s">
        <v>107</v>
      </c>
      <c r="AH127" t="s">
        <v>107</v>
      </c>
      <c r="AI127">
        <v>30084260</v>
      </c>
      <c r="AJ127" t="s">
        <v>108</v>
      </c>
      <c r="AK127" t="s">
        <v>108</v>
      </c>
      <c r="AM127" t="s">
        <v>108</v>
      </c>
      <c r="AN127">
        <v>235260</v>
      </c>
      <c r="AO127" t="s">
        <v>109</v>
      </c>
      <c r="AP127" t="s">
        <v>109</v>
      </c>
      <c r="AQ127" t="s">
        <v>109</v>
      </c>
      <c r="AR127">
        <v>4260</v>
      </c>
      <c r="AS127" t="s">
        <v>110</v>
      </c>
      <c r="AT127" t="s">
        <v>110</v>
      </c>
      <c r="AU127" t="s">
        <v>160</v>
      </c>
      <c r="AV127" t="s">
        <v>172</v>
      </c>
      <c r="AW127" t="s">
        <v>173</v>
      </c>
      <c r="AX127" t="s">
        <v>174</v>
      </c>
      <c r="AY127" t="s">
        <v>198</v>
      </c>
      <c r="AZ127">
        <v>4157260</v>
      </c>
      <c r="BA127" t="s">
        <v>116</v>
      </c>
      <c r="BB127" t="s">
        <v>117</v>
      </c>
      <c r="BC127" t="s">
        <v>118</v>
      </c>
      <c r="BD127" t="s">
        <v>118</v>
      </c>
      <c r="BE127" t="s">
        <v>119</v>
      </c>
      <c r="BG127" t="s">
        <v>119</v>
      </c>
      <c r="BH127">
        <v>95260</v>
      </c>
      <c r="BI127" t="s">
        <v>154</v>
      </c>
      <c r="BJ127" t="s">
        <v>160</v>
      </c>
      <c r="BK127" t="s">
        <v>160</v>
      </c>
      <c r="BL127" t="s">
        <v>121</v>
      </c>
      <c r="BM127" t="s">
        <v>122</v>
      </c>
      <c r="BN127" t="s">
        <v>123</v>
      </c>
      <c r="BO127">
        <v>63</v>
      </c>
      <c r="BP127">
        <v>358</v>
      </c>
      <c r="BQ127">
        <v>1113</v>
      </c>
      <c r="BR127">
        <v>2829</v>
      </c>
      <c r="BS127">
        <v>3</v>
      </c>
      <c r="BT127">
        <v>235</v>
      </c>
      <c r="BU127">
        <v>0</v>
      </c>
      <c r="BV127">
        <v>1</v>
      </c>
      <c r="BW127">
        <v>72</v>
      </c>
      <c r="BX127">
        <v>75</v>
      </c>
      <c r="BY127">
        <v>76</v>
      </c>
      <c r="BZ127">
        <v>95</v>
      </c>
      <c r="CA127">
        <v>4</v>
      </c>
      <c r="CB127">
        <v>0</v>
      </c>
      <c r="CC127">
        <v>0</v>
      </c>
      <c r="CD127">
        <v>0</v>
      </c>
      <c r="CE127" t="s">
        <v>124</v>
      </c>
      <c r="CF127" t="s">
        <v>125</v>
      </c>
      <c r="CG127" t="s">
        <v>166</v>
      </c>
      <c r="CH127" t="s">
        <v>183</v>
      </c>
      <c r="CI127" t="s">
        <v>184</v>
      </c>
      <c r="CJ127" t="s">
        <v>184</v>
      </c>
      <c r="CK127" t="s">
        <v>184</v>
      </c>
      <c r="CL127">
        <v>4606260</v>
      </c>
      <c r="CM127">
        <v>4609260</v>
      </c>
    </row>
    <row r="128" spans="1:91" hidden="1" x14ac:dyDescent="0.2">
      <c r="A128" t="s">
        <v>91</v>
      </c>
      <c r="B128" t="s">
        <v>92</v>
      </c>
      <c r="C128" t="s">
        <v>93</v>
      </c>
      <c r="D128" t="s">
        <v>94</v>
      </c>
      <c r="E128" t="s">
        <v>95</v>
      </c>
      <c r="F128" t="s">
        <v>203</v>
      </c>
      <c r="G128" t="s">
        <v>242</v>
      </c>
      <c r="H128">
        <v>32341260</v>
      </c>
      <c r="I128" t="s">
        <v>98</v>
      </c>
      <c r="J128" t="s">
        <v>99</v>
      </c>
      <c r="K128">
        <v>520000</v>
      </c>
      <c r="L128">
        <v>0</v>
      </c>
      <c r="M128">
        <v>0</v>
      </c>
      <c r="N128">
        <v>0</v>
      </c>
      <c r="O128">
        <v>0</v>
      </c>
      <c r="P128">
        <v>520000</v>
      </c>
      <c r="Q128">
        <v>0</v>
      </c>
      <c r="R128">
        <v>761024.2</v>
      </c>
      <c r="S128">
        <v>-241024.2</v>
      </c>
      <c r="T128" t="s">
        <v>205</v>
      </c>
      <c r="U128" t="s">
        <v>243</v>
      </c>
      <c r="V128" t="s">
        <v>244</v>
      </c>
      <c r="W128" t="s">
        <v>245</v>
      </c>
      <c r="X128">
        <v>30003260</v>
      </c>
      <c r="Y128" t="s">
        <v>101</v>
      </c>
      <c r="Z128" t="s">
        <v>102</v>
      </c>
      <c r="AA128" t="s">
        <v>103</v>
      </c>
      <c r="AB128" t="s">
        <v>104</v>
      </c>
      <c r="AC128" t="s">
        <v>104</v>
      </c>
      <c r="AD128">
        <v>341260</v>
      </c>
      <c r="AE128" t="s">
        <v>105</v>
      </c>
      <c r="AF128" t="s">
        <v>106</v>
      </c>
      <c r="AG128" t="s">
        <v>107</v>
      </c>
      <c r="AH128" t="s">
        <v>107</v>
      </c>
      <c r="AI128">
        <v>30084260</v>
      </c>
      <c r="AJ128" t="s">
        <v>108</v>
      </c>
      <c r="AK128" t="s">
        <v>108</v>
      </c>
      <c r="AM128" t="s">
        <v>108</v>
      </c>
      <c r="AN128">
        <v>235260</v>
      </c>
      <c r="AO128" t="s">
        <v>109</v>
      </c>
      <c r="AP128" t="s">
        <v>109</v>
      </c>
      <c r="AQ128" t="s">
        <v>109</v>
      </c>
      <c r="AR128">
        <v>4260</v>
      </c>
      <c r="AS128" t="s">
        <v>110</v>
      </c>
      <c r="AT128" t="s">
        <v>110</v>
      </c>
      <c r="AU128" t="s">
        <v>160</v>
      </c>
      <c r="AV128" t="s">
        <v>161</v>
      </c>
      <c r="AW128" t="s">
        <v>162</v>
      </c>
      <c r="AX128" t="s">
        <v>163</v>
      </c>
      <c r="AY128" t="s">
        <v>199</v>
      </c>
      <c r="AZ128">
        <v>4145260</v>
      </c>
      <c r="BA128" t="s">
        <v>116</v>
      </c>
      <c r="BB128" t="s">
        <v>117</v>
      </c>
      <c r="BC128" t="s">
        <v>118</v>
      </c>
      <c r="BD128" t="s">
        <v>118</v>
      </c>
      <c r="BE128" t="s">
        <v>119</v>
      </c>
      <c r="BG128" t="s">
        <v>119</v>
      </c>
      <c r="BH128">
        <v>95260</v>
      </c>
      <c r="BI128" t="s">
        <v>154</v>
      </c>
      <c r="BJ128" t="s">
        <v>160</v>
      </c>
      <c r="BK128" t="s">
        <v>160</v>
      </c>
      <c r="BL128" t="s">
        <v>121</v>
      </c>
      <c r="BM128" t="s">
        <v>122</v>
      </c>
      <c r="BN128" t="s">
        <v>123</v>
      </c>
      <c r="BO128">
        <v>63</v>
      </c>
      <c r="BP128">
        <v>359</v>
      </c>
      <c r="BQ128">
        <v>1111</v>
      </c>
      <c r="BR128">
        <v>2826</v>
      </c>
      <c r="BS128">
        <v>3</v>
      </c>
      <c r="BT128">
        <v>235</v>
      </c>
      <c r="BU128">
        <v>0</v>
      </c>
      <c r="BV128">
        <v>1</v>
      </c>
      <c r="BW128">
        <v>72</v>
      </c>
      <c r="BX128">
        <v>75</v>
      </c>
      <c r="BY128">
        <v>76</v>
      </c>
      <c r="BZ128">
        <v>95</v>
      </c>
      <c r="CA128">
        <v>4</v>
      </c>
      <c r="CB128">
        <v>0</v>
      </c>
      <c r="CC128">
        <v>0</v>
      </c>
      <c r="CD128">
        <v>0</v>
      </c>
      <c r="CE128" t="s">
        <v>124</v>
      </c>
      <c r="CF128" t="s">
        <v>125</v>
      </c>
      <c r="CG128" t="s">
        <v>166</v>
      </c>
      <c r="CH128" t="s">
        <v>167</v>
      </c>
      <c r="CI128" t="s">
        <v>168</v>
      </c>
      <c r="CJ128" t="s">
        <v>168</v>
      </c>
      <c r="CK128" t="s">
        <v>168</v>
      </c>
      <c r="CL128">
        <v>4606260</v>
      </c>
      <c r="CM128">
        <v>4609260</v>
      </c>
    </row>
    <row r="129" spans="1:91" hidden="1" x14ac:dyDescent="0.2">
      <c r="A129" t="s">
        <v>91</v>
      </c>
      <c r="B129" t="s">
        <v>92</v>
      </c>
      <c r="C129" t="s">
        <v>93</v>
      </c>
      <c r="D129" t="s">
        <v>94</v>
      </c>
      <c r="E129" t="s">
        <v>95</v>
      </c>
      <c r="F129" t="s">
        <v>203</v>
      </c>
      <c r="G129" t="s">
        <v>242</v>
      </c>
      <c r="H129">
        <v>32341260</v>
      </c>
      <c r="I129" t="s">
        <v>98</v>
      </c>
      <c r="J129" t="s">
        <v>99</v>
      </c>
      <c r="K129">
        <v>5182000</v>
      </c>
      <c r="L129">
        <v>2030000</v>
      </c>
      <c r="M129">
        <v>0</v>
      </c>
      <c r="N129">
        <v>0</v>
      </c>
      <c r="O129">
        <v>0</v>
      </c>
      <c r="P129">
        <v>7212000</v>
      </c>
      <c r="Q129">
        <v>0</v>
      </c>
      <c r="R129">
        <v>5854069.6900000004</v>
      </c>
      <c r="S129">
        <v>1357930.31</v>
      </c>
      <c r="T129" t="s">
        <v>205</v>
      </c>
      <c r="U129" t="s">
        <v>243</v>
      </c>
      <c r="V129" t="s">
        <v>244</v>
      </c>
      <c r="W129" t="s">
        <v>245</v>
      </c>
      <c r="X129">
        <v>30003260</v>
      </c>
      <c r="Y129" t="s">
        <v>101</v>
      </c>
      <c r="Z129" t="s">
        <v>102</v>
      </c>
      <c r="AA129" t="s">
        <v>103</v>
      </c>
      <c r="AB129" t="s">
        <v>104</v>
      </c>
      <c r="AC129" t="s">
        <v>104</v>
      </c>
      <c r="AD129">
        <v>341260</v>
      </c>
      <c r="AE129" t="s">
        <v>105</v>
      </c>
      <c r="AF129" t="s">
        <v>106</v>
      </c>
      <c r="AG129" t="s">
        <v>107</v>
      </c>
      <c r="AH129" t="s">
        <v>107</v>
      </c>
      <c r="AI129">
        <v>30084260</v>
      </c>
      <c r="AJ129" t="s">
        <v>108</v>
      </c>
      <c r="AK129" t="s">
        <v>108</v>
      </c>
      <c r="AM129" t="s">
        <v>108</v>
      </c>
      <c r="AN129">
        <v>235260</v>
      </c>
      <c r="AO129" t="s">
        <v>109</v>
      </c>
      <c r="AP129" t="s">
        <v>109</v>
      </c>
      <c r="AQ129" t="s">
        <v>109</v>
      </c>
      <c r="AR129">
        <v>4260</v>
      </c>
      <c r="AS129" t="s">
        <v>110</v>
      </c>
      <c r="AT129" t="s">
        <v>110</v>
      </c>
      <c r="AU129" t="s">
        <v>160</v>
      </c>
      <c r="AV129" t="s">
        <v>172</v>
      </c>
      <c r="AW129" t="s">
        <v>173</v>
      </c>
      <c r="AX129" t="s">
        <v>201</v>
      </c>
      <c r="AY129" t="s">
        <v>202</v>
      </c>
      <c r="AZ129">
        <v>3824260</v>
      </c>
      <c r="BA129" t="s">
        <v>116</v>
      </c>
      <c r="BB129" t="s">
        <v>117</v>
      </c>
      <c r="BC129" t="s">
        <v>118</v>
      </c>
      <c r="BD129" t="s">
        <v>118</v>
      </c>
      <c r="BE129" t="s">
        <v>119</v>
      </c>
      <c r="BG129" t="s">
        <v>119</v>
      </c>
      <c r="BH129">
        <v>95260</v>
      </c>
      <c r="BI129" t="s">
        <v>154</v>
      </c>
      <c r="BJ129" t="s">
        <v>160</v>
      </c>
      <c r="BK129" t="s">
        <v>160</v>
      </c>
      <c r="BL129" t="s">
        <v>121</v>
      </c>
      <c r="BM129" t="s">
        <v>122</v>
      </c>
      <c r="BN129" t="s">
        <v>123</v>
      </c>
      <c r="BO129">
        <v>63</v>
      </c>
      <c r="BP129">
        <v>358</v>
      </c>
      <c r="BQ129">
        <v>1113</v>
      </c>
      <c r="BR129">
        <v>2828</v>
      </c>
      <c r="BS129">
        <v>3</v>
      </c>
      <c r="BT129">
        <v>235</v>
      </c>
      <c r="BU129">
        <v>0</v>
      </c>
      <c r="BV129">
        <v>1</v>
      </c>
      <c r="BW129">
        <v>72</v>
      </c>
      <c r="BX129">
        <v>75</v>
      </c>
      <c r="BY129">
        <v>76</v>
      </c>
      <c r="BZ129">
        <v>95</v>
      </c>
      <c r="CA129">
        <v>4</v>
      </c>
      <c r="CB129">
        <v>0</v>
      </c>
      <c r="CC129">
        <v>0</v>
      </c>
      <c r="CD129">
        <v>0</v>
      </c>
      <c r="CE129" t="s">
        <v>124</v>
      </c>
      <c r="CF129" t="s">
        <v>125</v>
      </c>
      <c r="CG129" t="s">
        <v>166</v>
      </c>
      <c r="CH129" t="s">
        <v>183</v>
      </c>
      <c r="CI129" t="s">
        <v>184</v>
      </c>
      <c r="CJ129" t="s">
        <v>184</v>
      </c>
      <c r="CK129" t="s">
        <v>184</v>
      </c>
      <c r="CL129">
        <v>4606260</v>
      </c>
      <c r="CM129">
        <v>4609260</v>
      </c>
    </row>
    <row r="130" spans="1:91" hidden="1" x14ac:dyDescent="0.2">
      <c r="A130" t="s">
        <v>91</v>
      </c>
      <c r="B130" t="s">
        <v>92</v>
      </c>
      <c r="C130" t="s">
        <v>93</v>
      </c>
      <c r="D130" t="s">
        <v>94</v>
      </c>
      <c r="E130" t="s">
        <v>95</v>
      </c>
      <c r="F130" t="s">
        <v>203</v>
      </c>
      <c r="G130" t="s">
        <v>246</v>
      </c>
      <c r="H130">
        <v>32333260</v>
      </c>
      <c r="I130" t="s">
        <v>128</v>
      </c>
      <c r="J130" t="s">
        <v>99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4225.41</v>
      </c>
      <c r="R130">
        <v>0</v>
      </c>
      <c r="S130">
        <v>-4225.41</v>
      </c>
      <c r="T130" t="s">
        <v>236</v>
      </c>
      <c r="U130" t="s">
        <v>237</v>
      </c>
      <c r="V130" t="s">
        <v>237</v>
      </c>
      <c r="W130" t="s">
        <v>237</v>
      </c>
      <c r="X130">
        <v>30001260</v>
      </c>
      <c r="Y130" t="s">
        <v>101</v>
      </c>
      <c r="Z130" t="s">
        <v>102</v>
      </c>
      <c r="AA130" t="s">
        <v>103</v>
      </c>
      <c r="AB130" t="s">
        <v>104</v>
      </c>
      <c r="AC130" t="s">
        <v>104</v>
      </c>
      <c r="AD130">
        <v>341260</v>
      </c>
      <c r="AE130" t="s">
        <v>105</v>
      </c>
      <c r="AF130" t="s">
        <v>106</v>
      </c>
      <c r="AG130" t="s">
        <v>107</v>
      </c>
      <c r="AH130" t="s">
        <v>107</v>
      </c>
      <c r="AI130">
        <v>30084260</v>
      </c>
      <c r="AJ130" t="s">
        <v>129</v>
      </c>
      <c r="AK130" t="s">
        <v>130</v>
      </c>
      <c r="AL130" t="s">
        <v>131</v>
      </c>
      <c r="AM130" t="s">
        <v>132</v>
      </c>
      <c r="AN130">
        <v>30011260</v>
      </c>
      <c r="AO130" t="s">
        <v>109</v>
      </c>
      <c r="AP130" t="s">
        <v>109</v>
      </c>
      <c r="AQ130" t="s">
        <v>109</v>
      </c>
      <c r="AR130">
        <v>4260</v>
      </c>
      <c r="AS130" t="s">
        <v>110</v>
      </c>
      <c r="AT130" t="s">
        <v>133</v>
      </c>
      <c r="AU130" t="s">
        <v>134</v>
      </c>
      <c r="AV130" t="s">
        <v>131</v>
      </c>
      <c r="AW130" t="s">
        <v>247</v>
      </c>
      <c r="AX130" t="s">
        <v>248</v>
      </c>
      <c r="AY130" t="s">
        <v>248</v>
      </c>
      <c r="AZ130">
        <v>1442260</v>
      </c>
      <c r="BA130" t="s">
        <v>116</v>
      </c>
      <c r="BB130" t="s">
        <v>117</v>
      </c>
      <c r="BC130" t="s">
        <v>249</v>
      </c>
      <c r="BD130" t="s">
        <v>250</v>
      </c>
      <c r="BG130" t="s">
        <v>250</v>
      </c>
      <c r="BH130">
        <v>106260</v>
      </c>
      <c r="BI130" t="s">
        <v>138</v>
      </c>
      <c r="BJ130" t="s">
        <v>134</v>
      </c>
      <c r="BK130" t="s">
        <v>134</v>
      </c>
      <c r="BL130" t="s">
        <v>121</v>
      </c>
      <c r="BM130" t="s">
        <v>122</v>
      </c>
      <c r="BN130" t="s">
        <v>123</v>
      </c>
      <c r="BO130">
        <v>48</v>
      </c>
      <c r="BP130">
        <v>231</v>
      </c>
      <c r="BQ130">
        <v>641</v>
      </c>
      <c r="BR130">
        <v>1442</v>
      </c>
      <c r="BS130">
        <v>1</v>
      </c>
      <c r="BT130">
        <v>6</v>
      </c>
      <c r="BU130">
        <v>66</v>
      </c>
      <c r="BV130">
        <v>1</v>
      </c>
      <c r="BW130">
        <v>72</v>
      </c>
      <c r="BX130">
        <v>74</v>
      </c>
      <c r="BY130">
        <v>106</v>
      </c>
      <c r="BZ130">
        <v>0</v>
      </c>
      <c r="CA130">
        <v>4</v>
      </c>
      <c r="CB130">
        <v>0</v>
      </c>
      <c r="CC130">
        <v>0</v>
      </c>
      <c r="CD130">
        <v>0</v>
      </c>
      <c r="CE130" t="s">
        <v>124</v>
      </c>
      <c r="CF130" t="s">
        <v>139</v>
      </c>
      <c r="CG130" t="s">
        <v>140</v>
      </c>
      <c r="CH130" t="s">
        <v>141</v>
      </c>
      <c r="CI130" t="s">
        <v>142</v>
      </c>
      <c r="CJ130" t="s">
        <v>251</v>
      </c>
      <c r="CK130" t="s">
        <v>251</v>
      </c>
      <c r="CL130">
        <v>4606260</v>
      </c>
      <c r="CM130">
        <v>4609260</v>
      </c>
    </row>
    <row r="131" spans="1:91" hidden="1" x14ac:dyDescent="0.2">
      <c r="A131" t="s">
        <v>91</v>
      </c>
      <c r="B131" t="s">
        <v>92</v>
      </c>
      <c r="C131" t="s">
        <v>93</v>
      </c>
      <c r="D131" t="s">
        <v>94</v>
      </c>
      <c r="E131" t="s">
        <v>95</v>
      </c>
      <c r="F131" t="s">
        <v>203</v>
      </c>
      <c r="G131" t="s">
        <v>246</v>
      </c>
      <c r="H131">
        <v>32333260</v>
      </c>
      <c r="I131" t="s">
        <v>98</v>
      </c>
      <c r="J131" t="s">
        <v>99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 s="1">
        <v>9.3132260000000005E-10</v>
      </c>
      <c r="T131" t="s">
        <v>236</v>
      </c>
      <c r="U131" t="s">
        <v>237</v>
      </c>
      <c r="V131" t="s">
        <v>237</v>
      </c>
      <c r="W131" t="s">
        <v>237</v>
      </c>
      <c r="X131">
        <v>30001260</v>
      </c>
      <c r="Y131" t="s">
        <v>101</v>
      </c>
      <c r="Z131" t="s">
        <v>102</v>
      </c>
      <c r="AA131" t="s">
        <v>103</v>
      </c>
      <c r="AB131" t="s">
        <v>104</v>
      </c>
      <c r="AC131" t="s">
        <v>104</v>
      </c>
      <c r="AD131">
        <v>341260</v>
      </c>
      <c r="AE131" t="s">
        <v>105</v>
      </c>
      <c r="AF131" t="s">
        <v>106</v>
      </c>
      <c r="AG131" t="s">
        <v>107</v>
      </c>
      <c r="AH131" t="s">
        <v>107</v>
      </c>
      <c r="AI131">
        <v>30084260</v>
      </c>
      <c r="AJ131" t="s">
        <v>108</v>
      </c>
      <c r="AK131" t="s">
        <v>108</v>
      </c>
      <c r="AM131" t="s">
        <v>108</v>
      </c>
      <c r="AN131">
        <v>235260</v>
      </c>
      <c r="AO131" t="s">
        <v>109</v>
      </c>
      <c r="AP131" t="s">
        <v>109</v>
      </c>
      <c r="AQ131" t="s">
        <v>109</v>
      </c>
      <c r="AR131">
        <v>4260</v>
      </c>
      <c r="AS131" t="s">
        <v>110</v>
      </c>
      <c r="AT131" t="s">
        <v>110</v>
      </c>
      <c r="AU131" t="s">
        <v>160</v>
      </c>
      <c r="AV131" t="s">
        <v>172</v>
      </c>
      <c r="AW131" t="s">
        <v>173</v>
      </c>
      <c r="AX131" t="s">
        <v>201</v>
      </c>
      <c r="AY131" t="s">
        <v>202</v>
      </c>
      <c r="AZ131">
        <v>3824260</v>
      </c>
      <c r="BA131" t="s">
        <v>116</v>
      </c>
      <c r="BB131" t="s">
        <v>117</v>
      </c>
      <c r="BC131" t="s">
        <v>118</v>
      </c>
      <c r="BD131" t="s">
        <v>118</v>
      </c>
      <c r="BE131" t="s">
        <v>119</v>
      </c>
      <c r="BG131" t="s">
        <v>119</v>
      </c>
      <c r="BH131">
        <v>95260</v>
      </c>
      <c r="BI131" t="s">
        <v>120</v>
      </c>
      <c r="BJ131" t="s">
        <v>120</v>
      </c>
      <c r="BK131" t="s">
        <v>120</v>
      </c>
      <c r="BL131" t="s">
        <v>121</v>
      </c>
      <c r="BM131" t="s">
        <v>122</v>
      </c>
      <c r="BN131" t="s">
        <v>123</v>
      </c>
      <c r="BO131">
        <v>63</v>
      </c>
      <c r="BP131">
        <v>358</v>
      </c>
      <c r="BQ131">
        <v>1113</v>
      </c>
      <c r="BR131">
        <v>2828</v>
      </c>
      <c r="BS131">
        <v>3</v>
      </c>
      <c r="BT131">
        <v>235</v>
      </c>
      <c r="BU131">
        <v>0</v>
      </c>
      <c r="BV131">
        <v>1</v>
      </c>
      <c r="BW131">
        <v>72</v>
      </c>
      <c r="BX131">
        <v>75</v>
      </c>
      <c r="BY131">
        <v>76</v>
      </c>
      <c r="BZ131">
        <v>95</v>
      </c>
      <c r="CA131">
        <v>4</v>
      </c>
      <c r="CB131">
        <v>0</v>
      </c>
      <c r="CC131">
        <v>0</v>
      </c>
      <c r="CD131">
        <v>0</v>
      </c>
      <c r="CE131" t="s">
        <v>124</v>
      </c>
      <c r="CF131" t="s">
        <v>125</v>
      </c>
      <c r="CG131" t="s">
        <v>166</v>
      </c>
      <c r="CH131" t="s">
        <v>183</v>
      </c>
      <c r="CI131" t="s">
        <v>184</v>
      </c>
      <c r="CJ131" t="s">
        <v>184</v>
      </c>
      <c r="CK131" t="s">
        <v>184</v>
      </c>
      <c r="CL131">
        <v>4606260</v>
      </c>
      <c r="CM131">
        <v>4609260</v>
      </c>
    </row>
    <row r="132" spans="1:91" hidden="1" x14ac:dyDescent="0.2">
      <c r="A132" t="s">
        <v>91</v>
      </c>
      <c r="B132" t="s">
        <v>92</v>
      </c>
      <c r="C132" t="s">
        <v>93</v>
      </c>
      <c r="D132" t="s">
        <v>94</v>
      </c>
      <c r="E132" t="s">
        <v>95</v>
      </c>
      <c r="F132" t="s">
        <v>203</v>
      </c>
      <c r="G132" t="s">
        <v>246</v>
      </c>
      <c r="H132">
        <v>32333260</v>
      </c>
      <c r="I132" t="s">
        <v>98</v>
      </c>
      <c r="J132" t="s">
        <v>99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 t="s">
        <v>236</v>
      </c>
      <c r="U132" t="s">
        <v>237</v>
      </c>
      <c r="V132" t="s">
        <v>237</v>
      </c>
      <c r="W132" t="s">
        <v>237</v>
      </c>
      <c r="X132">
        <v>30001260</v>
      </c>
      <c r="Y132" t="s">
        <v>101</v>
      </c>
      <c r="Z132" t="s">
        <v>102</v>
      </c>
      <c r="AA132" t="s">
        <v>103</v>
      </c>
      <c r="AB132" t="s">
        <v>104</v>
      </c>
      <c r="AC132" t="s">
        <v>104</v>
      </c>
      <c r="AD132">
        <v>341260</v>
      </c>
      <c r="AE132" t="s">
        <v>105</v>
      </c>
      <c r="AF132" t="s">
        <v>106</v>
      </c>
      <c r="AG132" t="s">
        <v>107</v>
      </c>
      <c r="AH132" t="s">
        <v>107</v>
      </c>
      <c r="AI132">
        <v>30084260</v>
      </c>
      <c r="AJ132" t="s">
        <v>108</v>
      </c>
      <c r="AK132" t="s">
        <v>108</v>
      </c>
      <c r="AM132" t="s">
        <v>108</v>
      </c>
      <c r="AN132">
        <v>235260</v>
      </c>
      <c r="AO132" t="s">
        <v>109</v>
      </c>
      <c r="AP132" t="s">
        <v>109</v>
      </c>
      <c r="AQ132" t="s">
        <v>109</v>
      </c>
      <c r="AR132">
        <v>4260</v>
      </c>
      <c r="AS132" t="s">
        <v>110</v>
      </c>
      <c r="AT132" t="s">
        <v>110</v>
      </c>
      <c r="AU132" t="s">
        <v>160</v>
      </c>
      <c r="AV132" t="s">
        <v>161</v>
      </c>
      <c r="AW132" t="s">
        <v>162</v>
      </c>
      <c r="AX132" t="s">
        <v>163</v>
      </c>
      <c r="AY132" t="s">
        <v>199</v>
      </c>
      <c r="AZ132">
        <v>4145260</v>
      </c>
      <c r="BA132" t="s">
        <v>116</v>
      </c>
      <c r="BB132" t="s">
        <v>117</v>
      </c>
      <c r="BC132" t="s">
        <v>118</v>
      </c>
      <c r="BD132" t="s">
        <v>118</v>
      </c>
      <c r="BE132" t="s">
        <v>119</v>
      </c>
      <c r="BG132" t="s">
        <v>119</v>
      </c>
      <c r="BH132">
        <v>95260</v>
      </c>
      <c r="BI132" t="s">
        <v>120</v>
      </c>
      <c r="BJ132" t="s">
        <v>120</v>
      </c>
      <c r="BK132" t="s">
        <v>120</v>
      </c>
      <c r="BL132" t="s">
        <v>121</v>
      </c>
      <c r="BM132" t="s">
        <v>122</v>
      </c>
      <c r="BN132" t="s">
        <v>123</v>
      </c>
      <c r="BO132">
        <v>63</v>
      </c>
      <c r="BP132">
        <v>359</v>
      </c>
      <c r="BQ132">
        <v>1111</v>
      </c>
      <c r="BR132">
        <v>2826</v>
      </c>
      <c r="BS132">
        <v>3</v>
      </c>
      <c r="BT132">
        <v>235</v>
      </c>
      <c r="BU132">
        <v>0</v>
      </c>
      <c r="BV132">
        <v>1</v>
      </c>
      <c r="BW132">
        <v>72</v>
      </c>
      <c r="BX132">
        <v>75</v>
      </c>
      <c r="BY132">
        <v>76</v>
      </c>
      <c r="BZ132">
        <v>95</v>
      </c>
      <c r="CA132">
        <v>4</v>
      </c>
      <c r="CB132">
        <v>0</v>
      </c>
      <c r="CC132">
        <v>0</v>
      </c>
      <c r="CD132">
        <v>0</v>
      </c>
      <c r="CE132" t="s">
        <v>124</v>
      </c>
      <c r="CF132" t="s">
        <v>125</v>
      </c>
      <c r="CG132" t="s">
        <v>166</v>
      </c>
      <c r="CH132" t="s">
        <v>167</v>
      </c>
      <c r="CI132" t="s">
        <v>168</v>
      </c>
      <c r="CJ132" t="s">
        <v>168</v>
      </c>
      <c r="CK132" t="s">
        <v>168</v>
      </c>
      <c r="CL132">
        <v>4606260</v>
      </c>
      <c r="CM132">
        <v>4609260</v>
      </c>
    </row>
    <row r="133" spans="1:91" hidden="1" x14ac:dyDescent="0.2">
      <c r="A133" t="s">
        <v>91</v>
      </c>
      <c r="B133" t="s">
        <v>92</v>
      </c>
      <c r="C133" t="s">
        <v>93</v>
      </c>
      <c r="D133" t="s">
        <v>94</v>
      </c>
      <c r="E133" t="s">
        <v>95</v>
      </c>
      <c r="F133" t="s">
        <v>203</v>
      </c>
      <c r="G133" t="s">
        <v>246</v>
      </c>
      <c r="H133">
        <v>32333260</v>
      </c>
      <c r="I133" t="s">
        <v>98</v>
      </c>
      <c r="J133" t="s">
        <v>99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 t="s">
        <v>236</v>
      </c>
      <c r="U133" t="s">
        <v>237</v>
      </c>
      <c r="V133" t="s">
        <v>237</v>
      </c>
      <c r="W133" t="s">
        <v>237</v>
      </c>
      <c r="X133">
        <v>30001260</v>
      </c>
      <c r="Y133" t="s">
        <v>101</v>
      </c>
      <c r="Z133" t="s">
        <v>102</v>
      </c>
      <c r="AA133" t="s">
        <v>103</v>
      </c>
      <c r="AB133" t="s">
        <v>104</v>
      </c>
      <c r="AC133" t="s">
        <v>104</v>
      </c>
      <c r="AD133">
        <v>341260</v>
      </c>
      <c r="AE133" t="s">
        <v>105</v>
      </c>
      <c r="AF133" t="s">
        <v>106</v>
      </c>
      <c r="AG133" t="s">
        <v>107</v>
      </c>
      <c r="AH133" t="s">
        <v>107</v>
      </c>
      <c r="AI133">
        <v>30084260</v>
      </c>
      <c r="AJ133" t="s">
        <v>108</v>
      </c>
      <c r="AK133" t="s">
        <v>108</v>
      </c>
      <c r="AM133" t="s">
        <v>108</v>
      </c>
      <c r="AN133">
        <v>235260</v>
      </c>
      <c r="AO133" t="s">
        <v>109</v>
      </c>
      <c r="AP133" t="s">
        <v>109</v>
      </c>
      <c r="AQ133" t="s">
        <v>109</v>
      </c>
      <c r="AR133">
        <v>4260</v>
      </c>
      <c r="AS133" t="s">
        <v>110</v>
      </c>
      <c r="AT133" t="s">
        <v>110</v>
      </c>
      <c r="AU133" t="s">
        <v>160</v>
      </c>
      <c r="AV133" t="s">
        <v>172</v>
      </c>
      <c r="AW133" t="s">
        <v>173</v>
      </c>
      <c r="AX133" t="s">
        <v>174</v>
      </c>
      <c r="AY133" t="s">
        <v>197</v>
      </c>
      <c r="AZ133">
        <v>4156260</v>
      </c>
      <c r="BA133" t="s">
        <v>116</v>
      </c>
      <c r="BB133" t="s">
        <v>117</v>
      </c>
      <c r="BC133" t="s">
        <v>118</v>
      </c>
      <c r="BD133" t="s">
        <v>118</v>
      </c>
      <c r="BE133" t="s">
        <v>119</v>
      </c>
      <c r="BG133" t="s">
        <v>119</v>
      </c>
      <c r="BH133">
        <v>95260</v>
      </c>
      <c r="BI133" t="s">
        <v>120</v>
      </c>
      <c r="BJ133" t="s">
        <v>120</v>
      </c>
      <c r="BK133" t="s">
        <v>120</v>
      </c>
      <c r="BL133" t="s">
        <v>121</v>
      </c>
      <c r="BM133" t="s">
        <v>122</v>
      </c>
      <c r="BN133" t="s">
        <v>123</v>
      </c>
      <c r="BO133">
        <v>63</v>
      </c>
      <c r="BP133">
        <v>358</v>
      </c>
      <c r="BQ133">
        <v>1113</v>
      </c>
      <c r="BR133">
        <v>2829</v>
      </c>
      <c r="BS133">
        <v>3</v>
      </c>
      <c r="BT133">
        <v>235</v>
      </c>
      <c r="BU133">
        <v>0</v>
      </c>
      <c r="BV133">
        <v>1</v>
      </c>
      <c r="BW133">
        <v>72</v>
      </c>
      <c r="BX133">
        <v>75</v>
      </c>
      <c r="BY133">
        <v>76</v>
      </c>
      <c r="BZ133">
        <v>95</v>
      </c>
      <c r="CA133">
        <v>4</v>
      </c>
      <c r="CB133">
        <v>0</v>
      </c>
      <c r="CC133">
        <v>0</v>
      </c>
      <c r="CD133">
        <v>0</v>
      </c>
      <c r="CE133" t="s">
        <v>124</v>
      </c>
      <c r="CF133" t="s">
        <v>125</v>
      </c>
      <c r="CG133" t="s">
        <v>166</v>
      </c>
      <c r="CH133" t="s">
        <v>183</v>
      </c>
      <c r="CI133" t="s">
        <v>184</v>
      </c>
      <c r="CJ133" t="s">
        <v>184</v>
      </c>
      <c r="CK133" t="s">
        <v>184</v>
      </c>
      <c r="CL133">
        <v>4606260</v>
      </c>
      <c r="CM133">
        <v>4609260</v>
      </c>
    </row>
    <row r="134" spans="1:91" hidden="1" x14ac:dyDescent="0.2">
      <c r="A134" t="s">
        <v>91</v>
      </c>
      <c r="B134" t="s">
        <v>92</v>
      </c>
      <c r="C134" t="s">
        <v>93</v>
      </c>
      <c r="D134" t="s">
        <v>94</v>
      </c>
      <c r="E134" t="s">
        <v>95</v>
      </c>
      <c r="F134" t="s">
        <v>203</v>
      </c>
      <c r="G134" t="s">
        <v>246</v>
      </c>
      <c r="H134">
        <v>32333260</v>
      </c>
      <c r="I134" t="s">
        <v>98</v>
      </c>
      <c r="J134" t="s">
        <v>99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 t="s">
        <v>236</v>
      </c>
      <c r="U134" t="s">
        <v>237</v>
      </c>
      <c r="V134" t="s">
        <v>237</v>
      </c>
      <c r="W134" t="s">
        <v>237</v>
      </c>
      <c r="X134">
        <v>30001260</v>
      </c>
      <c r="Y134" t="s">
        <v>101</v>
      </c>
      <c r="Z134" t="s">
        <v>102</v>
      </c>
      <c r="AA134" t="s">
        <v>103</v>
      </c>
      <c r="AB134" t="s">
        <v>104</v>
      </c>
      <c r="AC134" t="s">
        <v>104</v>
      </c>
      <c r="AD134">
        <v>341260</v>
      </c>
      <c r="AE134" t="s">
        <v>105</v>
      </c>
      <c r="AF134" t="s">
        <v>106</v>
      </c>
      <c r="AG134" t="s">
        <v>107</v>
      </c>
      <c r="AH134" t="s">
        <v>107</v>
      </c>
      <c r="AI134">
        <v>30084260</v>
      </c>
      <c r="AJ134" t="s">
        <v>108</v>
      </c>
      <c r="AK134" t="s">
        <v>108</v>
      </c>
      <c r="AM134" t="s">
        <v>108</v>
      </c>
      <c r="AN134">
        <v>235260</v>
      </c>
      <c r="AO134" t="s">
        <v>109</v>
      </c>
      <c r="AP134" t="s">
        <v>109</v>
      </c>
      <c r="AQ134" t="s">
        <v>109</v>
      </c>
      <c r="AR134">
        <v>4260</v>
      </c>
      <c r="AS134" t="s">
        <v>110</v>
      </c>
      <c r="AT134" t="s">
        <v>110</v>
      </c>
      <c r="AU134" t="s">
        <v>160</v>
      </c>
      <c r="AV134" t="s">
        <v>172</v>
      </c>
      <c r="AW134" t="s">
        <v>173</v>
      </c>
      <c r="AX134" t="s">
        <v>174</v>
      </c>
      <c r="AY134" t="s">
        <v>175</v>
      </c>
      <c r="AZ134">
        <v>4162260</v>
      </c>
      <c r="BA134" t="s">
        <v>116</v>
      </c>
      <c r="BB134" t="s">
        <v>117</v>
      </c>
      <c r="BC134" t="s">
        <v>118</v>
      </c>
      <c r="BD134" t="s">
        <v>118</v>
      </c>
      <c r="BE134" t="s">
        <v>119</v>
      </c>
      <c r="BG134" t="s">
        <v>119</v>
      </c>
      <c r="BH134">
        <v>95260</v>
      </c>
      <c r="BI134" t="s">
        <v>120</v>
      </c>
      <c r="BJ134" t="s">
        <v>120</v>
      </c>
      <c r="BK134" t="s">
        <v>120</v>
      </c>
      <c r="BL134" t="s">
        <v>121</v>
      </c>
      <c r="BM134" t="s">
        <v>122</v>
      </c>
      <c r="BN134" t="s">
        <v>123</v>
      </c>
      <c r="BO134">
        <v>63</v>
      </c>
      <c r="BP134">
        <v>358</v>
      </c>
      <c r="BQ134">
        <v>1113</v>
      </c>
      <c r="BR134">
        <v>2829</v>
      </c>
      <c r="BS134">
        <v>3</v>
      </c>
      <c r="BT134">
        <v>235</v>
      </c>
      <c r="BU134">
        <v>0</v>
      </c>
      <c r="BV134">
        <v>1</v>
      </c>
      <c r="BW134">
        <v>72</v>
      </c>
      <c r="BX134">
        <v>75</v>
      </c>
      <c r="BY134">
        <v>76</v>
      </c>
      <c r="BZ134">
        <v>95</v>
      </c>
      <c r="CA134">
        <v>4</v>
      </c>
      <c r="CB134">
        <v>0</v>
      </c>
      <c r="CC134">
        <v>0</v>
      </c>
      <c r="CD134">
        <v>0</v>
      </c>
      <c r="CE134" t="s">
        <v>124</v>
      </c>
      <c r="CF134" t="s">
        <v>125</v>
      </c>
      <c r="CG134" t="s">
        <v>166</v>
      </c>
      <c r="CH134" t="s">
        <v>183</v>
      </c>
      <c r="CI134" t="s">
        <v>184</v>
      </c>
      <c r="CJ134" t="s">
        <v>184</v>
      </c>
      <c r="CK134" t="s">
        <v>184</v>
      </c>
      <c r="CL134">
        <v>4606260</v>
      </c>
      <c r="CM134">
        <v>4609260</v>
      </c>
    </row>
    <row r="135" spans="1:91" hidden="1" x14ac:dyDescent="0.2">
      <c r="A135" t="s">
        <v>91</v>
      </c>
      <c r="B135" t="s">
        <v>92</v>
      </c>
      <c r="C135" t="s">
        <v>93</v>
      </c>
      <c r="D135" t="s">
        <v>94</v>
      </c>
      <c r="E135" t="s">
        <v>95</v>
      </c>
      <c r="F135" t="s">
        <v>203</v>
      </c>
      <c r="G135" t="s">
        <v>246</v>
      </c>
      <c r="H135">
        <v>32333260</v>
      </c>
      <c r="I135" t="s">
        <v>98</v>
      </c>
      <c r="J135" t="s">
        <v>99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 t="s">
        <v>236</v>
      </c>
      <c r="U135" t="s">
        <v>237</v>
      </c>
      <c r="V135" t="s">
        <v>237</v>
      </c>
      <c r="W135" t="s">
        <v>237</v>
      </c>
      <c r="X135">
        <v>30001260</v>
      </c>
      <c r="Y135" t="s">
        <v>101</v>
      </c>
      <c r="Z135" t="s">
        <v>102</v>
      </c>
      <c r="AA135" t="s">
        <v>103</v>
      </c>
      <c r="AB135" t="s">
        <v>104</v>
      </c>
      <c r="AC135" t="s">
        <v>104</v>
      </c>
      <c r="AD135">
        <v>341260</v>
      </c>
      <c r="AE135" t="s">
        <v>105</v>
      </c>
      <c r="AF135" t="s">
        <v>106</v>
      </c>
      <c r="AG135" t="s">
        <v>107</v>
      </c>
      <c r="AH135" t="s">
        <v>107</v>
      </c>
      <c r="AI135">
        <v>30084260</v>
      </c>
      <c r="AJ135" t="s">
        <v>108</v>
      </c>
      <c r="AK135" t="s">
        <v>108</v>
      </c>
      <c r="AM135" t="s">
        <v>108</v>
      </c>
      <c r="AN135">
        <v>235260</v>
      </c>
      <c r="AO135" t="s">
        <v>109</v>
      </c>
      <c r="AP135" t="s">
        <v>109</v>
      </c>
      <c r="AQ135" t="s">
        <v>109</v>
      </c>
      <c r="AR135">
        <v>4260</v>
      </c>
      <c r="AS135" t="s">
        <v>110</v>
      </c>
      <c r="AT135" t="s">
        <v>110</v>
      </c>
      <c r="AU135" t="s">
        <v>160</v>
      </c>
      <c r="AV135" t="s">
        <v>161</v>
      </c>
      <c r="AW135" t="s">
        <v>162</v>
      </c>
      <c r="AX135" t="s">
        <v>163</v>
      </c>
      <c r="AY135" t="s">
        <v>164</v>
      </c>
      <c r="AZ135">
        <v>4141260</v>
      </c>
      <c r="BA135" t="s">
        <v>116</v>
      </c>
      <c r="BB135" t="s">
        <v>117</v>
      </c>
      <c r="BC135" t="s">
        <v>118</v>
      </c>
      <c r="BD135" t="s">
        <v>118</v>
      </c>
      <c r="BE135" t="s">
        <v>119</v>
      </c>
      <c r="BG135" t="s">
        <v>119</v>
      </c>
      <c r="BH135">
        <v>95260</v>
      </c>
      <c r="BI135" t="s">
        <v>120</v>
      </c>
      <c r="BJ135" t="s">
        <v>120</v>
      </c>
      <c r="BK135" t="s">
        <v>120</v>
      </c>
      <c r="BL135" t="s">
        <v>121</v>
      </c>
      <c r="BM135" t="s">
        <v>122</v>
      </c>
      <c r="BN135" t="s">
        <v>123</v>
      </c>
      <c r="BO135">
        <v>63</v>
      </c>
      <c r="BP135">
        <v>359</v>
      </c>
      <c r="BQ135">
        <v>1111</v>
      </c>
      <c r="BR135">
        <v>2826</v>
      </c>
      <c r="BS135">
        <v>3</v>
      </c>
      <c r="BT135">
        <v>235</v>
      </c>
      <c r="BU135">
        <v>0</v>
      </c>
      <c r="BV135">
        <v>1</v>
      </c>
      <c r="BW135">
        <v>72</v>
      </c>
      <c r="BX135">
        <v>75</v>
      </c>
      <c r="BY135">
        <v>76</v>
      </c>
      <c r="BZ135">
        <v>95</v>
      </c>
      <c r="CA135">
        <v>4</v>
      </c>
      <c r="CB135">
        <v>0</v>
      </c>
      <c r="CC135">
        <v>0</v>
      </c>
      <c r="CD135">
        <v>0</v>
      </c>
      <c r="CE135" t="s">
        <v>124</v>
      </c>
      <c r="CF135" t="s">
        <v>125</v>
      </c>
      <c r="CG135" t="s">
        <v>166</v>
      </c>
      <c r="CH135" t="s">
        <v>167</v>
      </c>
      <c r="CI135" t="s">
        <v>168</v>
      </c>
      <c r="CJ135" t="s">
        <v>168</v>
      </c>
      <c r="CK135" t="s">
        <v>168</v>
      </c>
      <c r="CL135">
        <v>4606260</v>
      </c>
      <c r="CM135">
        <v>4609260</v>
      </c>
    </row>
    <row r="136" spans="1:91" hidden="1" x14ac:dyDescent="0.2">
      <c r="A136" t="s">
        <v>91</v>
      </c>
      <c r="B136" t="s">
        <v>92</v>
      </c>
      <c r="C136" t="s">
        <v>93</v>
      </c>
      <c r="D136" t="s">
        <v>94</v>
      </c>
      <c r="E136" t="s">
        <v>95</v>
      </c>
      <c r="F136" t="s">
        <v>203</v>
      </c>
      <c r="G136" t="s">
        <v>246</v>
      </c>
      <c r="H136">
        <v>32333260</v>
      </c>
      <c r="I136" t="s">
        <v>98</v>
      </c>
      <c r="J136" t="s">
        <v>99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 t="s">
        <v>236</v>
      </c>
      <c r="U136" t="s">
        <v>237</v>
      </c>
      <c r="V136" t="s">
        <v>237</v>
      </c>
      <c r="W136" t="s">
        <v>237</v>
      </c>
      <c r="X136">
        <v>30001260</v>
      </c>
      <c r="Y136" t="s">
        <v>101</v>
      </c>
      <c r="Z136" t="s">
        <v>102</v>
      </c>
      <c r="AA136" t="s">
        <v>103</v>
      </c>
      <c r="AB136" t="s">
        <v>104</v>
      </c>
      <c r="AC136" t="s">
        <v>104</v>
      </c>
      <c r="AD136">
        <v>341260</v>
      </c>
      <c r="AE136" t="s">
        <v>105</v>
      </c>
      <c r="AF136" t="s">
        <v>106</v>
      </c>
      <c r="AG136" t="s">
        <v>107</v>
      </c>
      <c r="AH136" t="s">
        <v>107</v>
      </c>
      <c r="AI136">
        <v>30084260</v>
      </c>
      <c r="AJ136" t="s">
        <v>108</v>
      </c>
      <c r="AK136" t="s">
        <v>108</v>
      </c>
      <c r="AM136" t="s">
        <v>108</v>
      </c>
      <c r="AN136">
        <v>235260</v>
      </c>
      <c r="AO136" t="s">
        <v>109</v>
      </c>
      <c r="AP136" t="s">
        <v>109</v>
      </c>
      <c r="AQ136" t="s">
        <v>109</v>
      </c>
      <c r="AR136">
        <v>4260</v>
      </c>
      <c r="AS136" t="s">
        <v>110</v>
      </c>
      <c r="AT136" t="s">
        <v>110</v>
      </c>
      <c r="AU136" t="s">
        <v>160</v>
      </c>
      <c r="AV136" t="s">
        <v>172</v>
      </c>
      <c r="AW136" t="s">
        <v>173</v>
      </c>
      <c r="AX136" t="s">
        <v>174</v>
      </c>
      <c r="AY136" t="s">
        <v>193</v>
      </c>
      <c r="AZ136">
        <v>4158260</v>
      </c>
      <c r="BA136" t="s">
        <v>116</v>
      </c>
      <c r="BB136" t="s">
        <v>117</v>
      </c>
      <c r="BC136" t="s">
        <v>118</v>
      </c>
      <c r="BD136" t="s">
        <v>118</v>
      </c>
      <c r="BE136" t="s">
        <v>119</v>
      </c>
      <c r="BG136" t="s">
        <v>119</v>
      </c>
      <c r="BH136">
        <v>95260</v>
      </c>
      <c r="BI136" t="s">
        <v>120</v>
      </c>
      <c r="BJ136" t="s">
        <v>120</v>
      </c>
      <c r="BK136" t="s">
        <v>120</v>
      </c>
      <c r="BL136" t="s">
        <v>121</v>
      </c>
      <c r="BM136" t="s">
        <v>122</v>
      </c>
      <c r="BN136" t="s">
        <v>123</v>
      </c>
      <c r="BO136">
        <v>63</v>
      </c>
      <c r="BP136">
        <v>358</v>
      </c>
      <c r="BQ136">
        <v>1113</v>
      </c>
      <c r="BR136">
        <v>2829</v>
      </c>
      <c r="BS136">
        <v>3</v>
      </c>
      <c r="BT136">
        <v>235</v>
      </c>
      <c r="BU136">
        <v>0</v>
      </c>
      <c r="BV136">
        <v>1</v>
      </c>
      <c r="BW136">
        <v>72</v>
      </c>
      <c r="BX136">
        <v>75</v>
      </c>
      <c r="BY136">
        <v>76</v>
      </c>
      <c r="BZ136">
        <v>95</v>
      </c>
      <c r="CA136">
        <v>4</v>
      </c>
      <c r="CB136">
        <v>0</v>
      </c>
      <c r="CC136">
        <v>0</v>
      </c>
      <c r="CD136">
        <v>0</v>
      </c>
      <c r="CE136" t="s">
        <v>124</v>
      </c>
      <c r="CF136" t="s">
        <v>125</v>
      </c>
      <c r="CG136" t="s">
        <v>166</v>
      </c>
      <c r="CH136" t="s">
        <v>183</v>
      </c>
      <c r="CI136" t="s">
        <v>184</v>
      </c>
      <c r="CJ136" t="s">
        <v>184</v>
      </c>
      <c r="CK136" t="s">
        <v>184</v>
      </c>
      <c r="CL136">
        <v>4606260</v>
      </c>
      <c r="CM136">
        <v>4609260</v>
      </c>
    </row>
    <row r="137" spans="1:91" hidden="1" x14ac:dyDescent="0.2">
      <c r="A137" t="s">
        <v>91</v>
      </c>
      <c r="B137" t="s">
        <v>92</v>
      </c>
      <c r="C137" t="s">
        <v>93</v>
      </c>
      <c r="D137" t="s">
        <v>94</v>
      </c>
      <c r="E137" t="s">
        <v>95</v>
      </c>
      <c r="F137" t="s">
        <v>203</v>
      </c>
      <c r="G137" t="s">
        <v>246</v>
      </c>
      <c r="H137">
        <v>32333260</v>
      </c>
      <c r="I137" t="s">
        <v>98</v>
      </c>
      <c r="J137" t="s">
        <v>99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 t="s">
        <v>236</v>
      </c>
      <c r="U137" t="s">
        <v>237</v>
      </c>
      <c r="V137" t="s">
        <v>237</v>
      </c>
      <c r="W137" t="s">
        <v>237</v>
      </c>
      <c r="X137">
        <v>30001260</v>
      </c>
      <c r="Y137" t="s">
        <v>101</v>
      </c>
      <c r="Z137" t="s">
        <v>102</v>
      </c>
      <c r="AA137" t="s">
        <v>103</v>
      </c>
      <c r="AB137" t="s">
        <v>104</v>
      </c>
      <c r="AC137" t="s">
        <v>104</v>
      </c>
      <c r="AD137">
        <v>341260</v>
      </c>
      <c r="AE137" t="s">
        <v>105</v>
      </c>
      <c r="AF137" t="s">
        <v>106</v>
      </c>
      <c r="AG137" t="s">
        <v>107</v>
      </c>
      <c r="AH137" t="s">
        <v>107</v>
      </c>
      <c r="AI137">
        <v>30084260</v>
      </c>
      <c r="AJ137" t="s">
        <v>108</v>
      </c>
      <c r="AK137" t="s">
        <v>108</v>
      </c>
      <c r="AM137" t="s">
        <v>108</v>
      </c>
      <c r="AN137">
        <v>235260</v>
      </c>
      <c r="AO137" t="s">
        <v>109</v>
      </c>
      <c r="AP137" t="s">
        <v>109</v>
      </c>
      <c r="AQ137" t="s">
        <v>109</v>
      </c>
      <c r="AR137">
        <v>4260</v>
      </c>
      <c r="AS137" t="s">
        <v>110</v>
      </c>
      <c r="AT137" t="s">
        <v>110</v>
      </c>
      <c r="AU137" t="s">
        <v>160</v>
      </c>
      <c r="AV137" t="s">
        <v>172</v>
      </c>
      <c r="AW137" t="s">
        <v>173</v>
      </c>
      <c r="AX137" t="s">
        <v>174</v>
      </c>
      <c r="AY137" t="s">
        <v>180</v>
      </c>
      <c r="AZ137">
        <v>4160260</v>
      </c>
      <c r="BA137" t="s">
        <v>116</v>
      </c>
      <c r="BB137" t="s">
        <v>117</v>
      </c>
      <c r="BC137" t="s">
        <v>118</v>
      </c>
      <c r="BD137" t="s">
        <v>118</v>
      </c>
      <c r="BE137" t="s">
        <v>119</v>
      </c>
      <c r="BG137" t="s">
        <v>119</v>
      </c>
      <c r="BH137">
        <v>95260</v>
      </c>
      <c r="BI137" t="s">
        <v>120</v>
      </c>
      <c r="BJ137" t="s">
        <v>120</v>
      </c>
      <c r="BK137" t="s">
        <v>120</v>
      </c>
      <c r="BL137" t="s">
        <v>121</v>
      </c>
      <c r="BM137" t="s">
        <v>122</v>
      </c>
      <c r="BN137" t="s">
        <v>123</v>
      </c>
      <c r="BO137">
        <v>63</v>
      </c>
      <c r="BP137">
        <v>358</v>
      </c>
      <c r="BQ137">
        <v>1113</v>
      </c>
      <c r="BR137">
        <v>2829</v>
      </c>
      <c r="BS137">
        <v>3</v>
      </c>
      <c r="BT137">
        <v>235</v>
      </c>
      <c r="BU137">
        <v>0</v>
      </c>
      <c r="BV137">
        <v>1</v>
      </c>
      <c r="BW137">
        <v>72</v>
      </c>
      <c r="BX137">
        <v>75</v>
      </c>
      <c r="BY137">
        <v>76</v>
      </c>
      <c r="BZ137">
        <v>95</v>
      </c>
      <c r="CA137">
        <v>4</v>
      </c>
      <c r="CB137">
        <v>0</v>
      </c>
      <c r="CC137">
        <v>0</v>
      </c>
      <c r="CD137">
        <v>0</v>
      </c>
      <c r="CE137" t="s">
        <v>124</v>
      </c>
      <c r="CF137" t="s">
        <v>125</v>
      </c>
      <c r="CG137" t="s">
        <v>166</v>
      </c>
      <c r="CH137" t="s">
        <v>183</v>
      </c>
      <c r="CI137" t="s">
        <v>184</v>
      </c>
      <c r="CJ137" t="s">
        <v>184</v>
      </c>
      <c r="CK137" t="s">
        <v>184</v>
      </c>
      <c r="CL137">
        <v>4606260</v>
      </c>
      <c r="CM137">
        <v>4609260</v>
      </c>
    </row>
    <row r="138" spans="1:91" hidden="1" x14ac:dyDescent="0.2">
      <c r="A138" t="s">
        <v>91</v>
      </c>
      <c r="B138" t="s">
        <v>92</v>
      </c>
      <c r="C138" t="s">
        <v>93</v>
      </c>
      <c r="D138" t="s">
        <v>94</v>
      </c>
      <c r="E138" t="s">
        <v>95</v>
      </c>
      <c r="F138" t="s">
        <v>203</v>
      </c>
      <c r="G138" t="s">
        <v>246</v>
      </c>
      <c r="H138">
        <v>32333260</v>
      </c>
      <c r="I138" t="s">
        <v>98</v>
      </c>
      <c r="J138" t="s">
        <v>99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 t="s">
        <v>236</v>
      </c>
      <c r="U138" t="s">
        <v>237</v>
      </c>
      <c r="V138" t="s">
        <v>237</v>
      </c>
      <c r="W138" t="s">
        <v>237</v>
      </c>
      <c r="X138">
        <v>30001260</v>
      </c>
      <c r="Y138" t="s">
        <v>101</v>
      </c>
      <c r="Z138" t="s">
        <v>102</v>
      </c>
      <c r="AA138" t="s">
        <v>103</v>
      </c>
      <c r="AB138" t="s">
        <v>104</v>
      </c>
      <c r="AC138" t="s">
        <v>104</v>
      </c>
      <c r="AD138">
        <v>341260</v>
      </c>
      <c r="AE138" t="s">
        <v>105</v>
      </c>
      <c r="AF138" t="s">
        <v>106</v>
      </c>
      <c r="AG138" t="s">
        <v>107</v>
      </c>
      <c r="AH138" t="s">
        <v>107</v>
      </c>
      <c r="AI138">
        <v>30084260</v>
      </c>
      <c r="AJ138" t="s">
        <v>108</v>
      </c>
      <c r="AK138" t="s">
        <v>108</v>
      </c>
      <c r="AM138" t="s">
        <v>108</v>
      </c>
      <c r="AN138">
        <v>235260</v>
      </c>
      <c r="AO138" t="s">
        <v>109</v>
      </c>
      <c r="AP138" t="s">
        <v>109</v>
      </c>
      <c r="AQ138" t="s">
        <v>109</v>
      </c>
      <c r="AR138">
        <v>4260</v>
      </c>
      <c r="AS138" t="s">
        <v>110</v>
      </c>
      <c r="AT138" t="s">
        <v>110</v>
      </c>
      <c r="AU138" t="s">
        <v>111</v>
      </c>
      <c r="AV138" t="s">
        <v>112</v>
      </c>
      <c r="AW138" t="s">
        <v>113</v>
      </c>
      <c r="AX138" t="s">
        <v>169</v>
      </c>
      <c r="AY138" t="s">
        <v>169</v>
      </c>
      <c r="AZ138">
        <v>3375260</v>
      </c>
      <c r="BA138" t="s">
        <v>116</v>
      </c>
      <c r="BB138" t="s">
        <v>117</v>
      </c>
      <c r="BC138" t="s">
        <v>118</v>
      </c>
      <c r="BD138" t="s">
        <v>118</v>
      </c>
      <c r="BE138" t="s">
        <v>119</v>
      </c>
      <c r="BG138" t="s">
        <v>119</v>
      </c>
      <c r="BH138">
        <v>95260</v>
      </c>
      <c r="BI138" t="s">
        <v>120</v>
      </c>
      <c r="BJ138" t="s">
        <v>120</v>
      </c>
      <c r="BK138" t="s">
        <v>120</v>
      </c>
      <c r="BL138" t="s">
        <v>121</v>
      </c>
      <c r="BM138" t="s">
        <v>122</v>
      </c>
      <c r="BN138" t="s">
        <v>123</v>
      </c>
      <c r="BO138">
        <v>64</v>
      </c>
      <c r="BP138">
        <v>337</v>
      </c>
      <c r="BQ138">
        <v>849</v>
      </c>
      <c r="BR138">
        <v>2171</v>
      </c>
      <c r="BS138">
        <v>3</v>
      </c>
      <c r="BT138">
        <v>235</v>
      </c>
      <c r="BU138">
        <v>0</v>
      </c>
      <c r="BV138">
        <v>1</v>
      </c>
      <c r="BW138">
        <v>72</v>
      </c>
      <c r="BX138">
        <v>75</v>
      </c>
      <c r="BY138">
        <v>76</v>
      </c>
      <c r="BZ138">
        <v>95</v>
      </c>
      <c r="CA138">
        <v>4</v>
      </c>
      <c r="CB138">
        <v>0</v>
      </c>
      <c r="CC138">
        <v>0</v>
      </c>
      <c r="CD138">
        <v>0</v>
      </c>
      <c r="CE138" t="s">
        <v>124</v>
      </c>
      <c r="CF138" t="s">
        <v>125</v>
      </c>
      <c r="CG138" t="s">
        <v>126</v>
      </c>
      <c r="CH138" t="s">
        <v>126</v>
      </c>
      <c r="CI138" t="s">
        <v>126</v>
      </c>
      <c r="CJ138" t="s">
        <v>126</v>
      </c>
      <c r="CK138" t="s">
        <v>126</v>
      </c>
      <c r="CL138">
        <v>4606260</v>
      </c>
      <c r="CM138">
        <v>4609260</v>
      </c>
    </row>
    <row r="139" spans="1:91" hidden="1" x14ac:dyDescent="0.2">
      <c r="A139" t="s">
        <v>91</v>
      </c>
      <c r="B139" t="s">
        <v>92</v>
      </c>
      <c r="C139" t="s">
        <v>93</v>
      </c>
      <c r="D139" t="s">
        <v>94</v>
      </c>
      <c r="E139" t="s">
        <v>95</v>
      </c>
      <c r="F139" t="s">
        <v>203</v>
      </c>
      <c r="G139" t="s">
        <v>246</v>
      </c>
      <c r="H139">
        <v>32333260</v>
      </c>
      <c r="I139" t="s">
        <v>98</v>
      </c>
      <c r="J139" t="s">
        <v>99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 t="s">
        <v>236</v>
      </c>
      <c r="U139" t="s">
        <v>237</v>
      </c>
      <c r="V139" t="s">
        <v>237</v>
      </c>
      <c r="W139" t="s">
        <v>237</v>
      </c>
      <c r="X139">
        <v>30001260</v>
      </c>
      <c r="Y139" t="s">
        <v>101</v>
      </c>
      <c r="Z139" t="s">
        <v>102</v>
      </c>
      <c r="AA139" t="s">
        <v>103</v>
      </c>
      <c r="AB139" t="s">
        <v>104</v>
      </c>
      <c r="AC139" t="s">
        <v>104</v>
      </c>
      <c r="AD139">
        <v>341260</v>
      </c>
      <c r="AE139" t="s">
        <v>105</v>
      </c>
      <c r="AF139" t="s">
        <v>106</v>
      </c>
      <c r="AG139" t="s">
        <v>107</v>
      </c>
      <c r="AH139" t="s">
        <v>107</v>
      </c>
      <c r="AI139">
        <v>30084260</v>
      </c>
      <c r="AJ139" t="s">
        <v>108</v>
      </c>
      <c r="AK139" t="s">
        <v>108</v>
      </c>
      <c r="AM139" t="s">
        <v>108</v>
      </c>
      <c r="AN139">
        <v>235260</v>
      </c>
      <c r="AO139" t="s">
        <v>109</v>
      </c>
      <c r="AP139" t="s">
        <v>109</v>
      </c>
      <c r="AQ139" t="s">
        <v>109</v>
      </c>
      <c r="AR139">
        <v>4260</v>
      </c>
      <c r="AS139" t="s">
        <v>110</v>
      </c>
      <c r="AT139" t="s">
        <v>110</v>
      </c>
      <c r="AU139" t="s">
        <v>160</v>
      </c>
      <c r="AV139" t="s">
        <v>172</v>
      </c>
      <c r="AW139" t="s">
        <v>173</v>
      </c>
      <c r="AX139" t="s">
        <v>174</v>
      </c>
      <c r="AY139" t="s">
        <v>214</v>
      </c>
      <c r="AZ139">
        <v>4164260</v>
      </c>
      <c r="BA139" t="s">
        <v>116</v>
      </c>
      <c r="BB139" t="s">
        <v>117</v>
      </c>
      <c r="BC139" t="s">
        <v>118</v>
      </c>
      <c r="BD139" t="s">
        <v>118</v>
      </c>
      <c r="BE139" t="s">
        <v>119</v>
      </c>
      <c r="BG139" t="s">
        <v>119</v>
      </c>
      <c r="BH139">
        <v>95260</v>
      </c>
      <c r="BI139" t="s">
        <v>120</v>
      </c>
      <c r="BJ139" t="s">
        <v>120</v>
      </c>
      <c r="BK139" t="s">
        <v>120</v>
      </c>
      <c r="BL139" t="s">
        <v>121</v>
      </c>
      <c r="BM139" t="s">
        <v>122</v>
      </c>
      <c r="BN139" t="s">
        <v>123</v>
      </c>
      <c r="BO139">
        <v>63</v>
      </c>
      <c r="BP139">
        <v>358</v>
      </c>
      <c r="BQ139">
        <v>1113</v>
      </c>
      <c r="BR139">
        <v>2829</v>
      </c>
      <c r="BS139">
        <v>3</v>
      </c>
      <c r="BT139">
        <v>235</v>
      </c>
      <c r="BU139">
        <v>0</v>
      </c>
      <c r="BV139">
        <v>1</v>
      </c>
      <c r="BW139">
        <v>72</v>
      </c>
      <c r="BX139">
        <v>75</v>
      </c>
      <c r="BY139">
        <v>76</v>
      </c>
      <c r="BZ139">
        <v>95</v>
      </c>
      <c r="CA139">
        <v>4</v>
      </c>
      <c r="CB139">
        <v>0</v>
      </c>
      <c r="CC139">
        <v>0</v>
      </c>
      <c r="CD139">
        <v>0</v>
      </c>
      <c r="CE139" t="s">
        <v>124</v>
      </c>
      <c r="CF139" t="s">
        <v>125</v>
      </c>
      <c r="CG139" t="s">
        <v>166</v>
      </c>
      <c r="CH139" t="s">
        <v>183</v>
      </c>
      <c r="CI139" t="s">
        <v>184</v>
      </c>
      <c r="CJ139" t="s">
        <v>184</v>
      </c>
      <c r="CK139" t="s">
        <v>184</v>
      </c>
      <c r="CL139">
        <v>4606260</v>
      </c>
      <c r="CM139">
        <v>4609260</v>
      </c>
    </row>
    <row r="140" spans="1:91" hidden="1" x14ac:dyDescent="0.2">
      <c r="A140" t="s">
        <v>91</v>
      </c>
      <c r="B140" t="s">
        <v>92</v>
      </c>
      <c r="C140" t="s">
        <v>93</v>
      </c>
      <c r="D140" t="s">
        <v>94</v>
      </c>
      <c r="E140" t="s">
        <v>95</v>
      </c>
      <c r="F140" t="s">
        <v>203</v>
      </c>
      <c r="G140" t="s">
        <v>246</v>
      </c>
      <c r="H140">
        <v>32333260</v>
      </c>
      <c r="I140" t="s">
        <v>98</v>
      </c>
      <c r="J140" t="s">
        <v>99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 t="s">
        <v>236</v>
      </c>
      <c r="U140" t="s">
        <v>237</v>
      </c>
      <c r="V140" t="s">
        <v>237</v>
      </c>
      <c r="W140" t="s">
        <v>237</v>
      </c>
      <c r="X140">
        <v>30001260</v>
      </c>
      <c r="Y140" t="s">
        <v>101</v>
      </c>
      <c r="Z140" t="s">
        <v>102</v>
      </c>
      <c r="AA140" t="s">
        <v>103</v>
      </c>
      <c r="AB140" t="s">
        <v>104</v>
      </c>
      <c r="AC140" t="s">
        <v>104</v>
      </c>
      <c r="AD140">
        <v>341260</v>
      </c>
      <c r="AE140" t="s">
        <v>105</v>
      </c>
      <c r="AF140" t="s">
        <v>106</v>
      </c>
      <c r="AG140" t="s">
        <v>107</v>
      </c>
      <c r="AH140" t="s">
        <v>107</v>
      </c>
      <c r="AI140">
        <v>30084260</v>
      </c>
      <c r="AJ140" t="s">
        <v>108</v>
      </c>
      <c r="AK140" t="s">
        <v>108</v>
      </c>
      <c r="AM140" t="s">
        <v>108</v>
      </c>
      <c r="AN140">
        <v>235260</v>
      </c>
      <c r="AO140" t="s">
        <v>109</v>
      </c>
      <c r="AP140" t="s">
        <v>109</v>
      </c>
      <c r="AQ140" t="s">
        <v>109</v>
      </c>
      <c r="AR140">
        <v>4260</v>
      </c>
      <c r="AS140" t="s">
        <v>110</v>
      </c>
      <c r="AT140" t="s">
        <v>110</v>
      </c>
      <c r="AU140" t="s">
        <v>111</v>
      </c>
      <c r="AV140" t="s">
        <v>112</v>
      </c>
      <c r="AW140" t="s">
        <v>113</v>
      </c>
      <c r="AX140" t="s">
        <v>170</v>
      </c>
      <c r="AY140" t="s">
        <v>171</v>
      </c>
      <c r="AZ140">
        <v>4003260</v>
      </c>
      <c r="BA140" t="s">
        <v>116</v>
      </c>
      <c r="BB140" t="s">
        <v>117</v>
      </c>
      <c r="BC140" t="s">
        <v>118</v>
      </c>
      <c r="BD140" t="s">
        <v>118</v>
      </c>
      <c r="BE140" t="s">
        <v>119</v>
      </c>
      <c r="BG140" t="s">
        <v>119</v>
      </c>
      <c r="BH140">
        <v>95260</v>
      </c>
      <c r="BI140" t="s">
        <v>120</v>
      </c>
      <c r="BJ140" t="s">
        <v>120</v>
      </c>
      <c r="BK140" t="s">
        <v>120</v>
      </c>
      <c r="BL140" t="s">
        <v>121</v>
      </c>
      <c r="BM140" t="s">
        <v>122</v>
      </c>
      <c r="BN140" t="s">
        <v>123</v>
      </c>
      <c r="BO140">
        <v>64</v>
      </c>
      <c r="BP140">
        <v>337</v>
      </c>
      <c r="BQ140">
        <v>849</v>
      </c>
      <c r="BR140">
        <v>2170</v>
      </c>
      <c r="BS140">
        <v>3</v>
      </c>
      <c r="BT140">
        <v>235</v>
      </c>
      <c r="BU140">
        <v>0</v>
      </c>
      <c r="BV140">
        <v>1</v>
      </c>
      <c r="BW140">
        <v>72</v>
      </c>
      <c r="BX140">
        <v>75</v>
      </c>
      <c r="BY140">
        <v>76</v>
      </c>
      <c r="BZ140">
        <v>95</v>
      </c>
      <c r="CA140">
        <v>4</v>
      </c>
      <c r="CB140">
        <v>0</v>
      </c>
      <c r="CC140">
        <v>0</v>
      </c>
      <c r="CD140">
        <v>0</v>
      </c>
      <c r="CE140" t="s">
        <v>124</v>
      </c>
      <c r="CF140" t="s">
        <v>125</v>
      </c>
      <c r="CG140" t="s">
        <v>126</v>
      </c>
      <c r="CH140" t="s">
        <v>126</v>
      </c>
      <c r="CI140" t="s">
        <v>126</v>
      </c>
      <c r="CJ140" t="s">
        <v>126</v>
      </c>
      <c r="CK140" t="s">
        <v>126</v>
      </c>
      <c r="CL140">
        <v>4606260</v>
      </c>
      <c r="CM140">
        <v>4609260</v>
      </c>
    </row>
    <row r="141" spans="1:91" hidden="1" x14ac:dyDescent="0.2">
      <c r="A141" t="s">
        <v>91</v>
      </c>
      <c r="B141" t="s">
        <v>92</v>
      </c>
      <c r="C141" t="s">
        <v>93</v>
      </c>
      <c r="D141" t="s">
        <v>94</v>
      </c>
      <c r="E141" t="s">
        <v>95</v>
      </c>
      <c r="F141" t="s">
        <v>203</v>
      </c>
      <c r="G141" t="s">
        <v>246</v>
      </c>
      <c r="H141">
        <v>32333260</v>
      </c>
      <c r="I141" t="s">
        <v>98</v>
      </c>
      <c r="J141" t="s">
        <v>99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 t="s">
        <v>236</v>
      </c>
      <c r="U141" t="s">
        <v>237</v>
      </c>
      <c r="V141" t="s">
        <v>237</v>
      </c>
      <c r="W141" t="s">
        <v>237</v>
      </c>
      <c r="X141">
        <v>30001260</v>
      </c>
      <c r="Y141" t="s">
        <v>101</v>
      </c>
      <c r="Z141" t="s">
        <v>102</v>
      </c>
      <c r="AA141" t="s">
        <v>103</v>
      </c>
      <c r="AB141" t="s">
        <v>104</v>
      </c>
      <c r="AC141" t="s">
        <v>104</v>
      </c>
      <c r="AD141">
        <v>341260</v>
      </c>
      <c r="AE141" t="s">
        <v>105</v>
      </c>
      <c r="AF141" t="s">
        <v>106</v>
      </c>
      <c r="AG141" t="s">
        <v>107</v>
      </c>
      <c r="AH141" t="s">
        <v>107</v>
      </c>
      <c r="AI141">
        <v>30084260</v>
      </c>
      <c r="AJ141" t="s">
        <v>108</v>
      </c>
      <c r="AK141" t="s">
        <v>108</v>
      </c>
      <c r="AM141" t="s">
        <v>108</v>
      </c>
      <c r="AN141">
        <v>235260</v>
      </c>
      <c r="AO141" t="s">
        <v>109</v>
      </c>
      <c r="AP141" t="s">
        <v>109</v>
      </c>
      <c r="AQ141" t="s">
        <v>109</v>
      </c>
      <c r="AR141">
        <v>4260</v>
      </c>
      <c r="AS141" t="s">
        <v>110</v>
      </c>
      <c r="AT141" t="s">
        <v>110</v>
      </c>
      <c r="AU141" t="s">
        <v>111</v>
      </c>
      <c r="AV141" t="s">
        <v>194</v>
      </c>
      <c r="AW141" t="s">
        <v>209</v>
      </c>
      <c r="AX141" t="s">
        <v>210</v>
      </c>
      <c r="AY141" t="s">
        <v>210</v>
      </c>
      <c r="AZ141">
        <v>4732260</v>
      </c>
      <c r="BA141" t="s">
        <v>116</v>
      </c>
      <c r="BB141" t="s">
        <v>117</v>
      </c>
      <c r="BC141" t="s">
        <v>118</v>
      </c>
      <c r="BD141" t="s">
        <v>118</v>
      </c>
      <c r="BE141" t="s">
        <v>119</v>
      </c>
      <c r="BG141" t="s">
        <v>119</v>
      </c>
      <c r="BH141">
        <v>95260</v>
      </c>
      <c r="BI141" t="s">
        <v>120</v>
      </c>
      <c r="BJ141" t="s">
        <v>120</v>
      </c>
      <c r="BK141" t="s">
        <v>120</v>
      </c>
      <c r="BL141" t="s">
        <v>121</v>
      </c>
      <c r="BM141" t="s">
        <v>122</v>
      </c>
      <c r="BN141" t="s">
        <v>123</v>
      </c>
      <c r="BO141">
        <v>64</v>
      </c>
      <c r="BP141">
        <v>331</v>
      </c>
      <c r="BQ141">
        <v>4731</v>
      </c>
      <c r="BR141">
        <v>4732</v>
      </c>
      <c r="BS141">
        <v>3</v>
      </c>
      <c r="BT141">
        <v>235</v>
      </c>
      <c r="BU141">
        <v>0</v>
      </c>
      <c r="BV141">
        <v>1</v>
      </c>
      <c r="BW141">
        <v>72</v>
      </c>
      <c r="BX141">
        <v>75</v>
      </c>
      <c r="BY141">
        <v>76</v>
      </c>
      <c r="BZ141">
        <v>95</v>
      </c>
      <c r="CA141">
        <v>4</v>
      </c>
      <c r="CB141">
        <v>0</v>
      </c>
      <c r="CC141">
        <v>0</v>
      </c>
      <c r="CD141">
        <v>0</v>
      </c>
      <c r="CE141" t="s">
        <v>124</v>
      </c>
      <c r="CF141" t="s">
        <v>139</v>
      </c>
      <c r="CG141" t="s">
        <v>185</v>
      </c>
      <c r="CH141" t="s">
        <v>186</v>
      </c>
      <c r="CI141" t="s">
        <v>186</v>
      </c>
      <c r="CJ141" t="s">
        <v>186</v>
      </c>
      <c r="CK141" t="s">
        <v>186</v>
      </c>
      <c r="CL141">
        <v>4606260</v>
      </c>
      <c r="CM141">
        <v>4609260</v>
      </c>
    </row>
    <row r="142" spans="1:91" hidden="1" x14ac:dyDescent="0.2">
      <c r="A142" t="s">
        <v>91</v>
      </c>
      <c r="B142" t="s">
        <v>92</v>
      </c>
      <c r="C142" t="s">
        <v>93</v>
      </c>
      <c r="D142" t="s">
        <v>94</v>
      </c>
      <c r="E142" t="s">
        <v>95</v>
      </c>
      <c r="F142" t="s">
        <v>203</v>
      </c>
      <c r="G142" t="s">
        <v>246</v>
      </c>
      <c r="H142">
        <v>32333260</v>
      </c>
      <c r="I142" t="s">
        <v>98</v>
      </c>
      <c r="J142" t="s">
        <v>99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 t="s">
        <v>236</v>
      </c>
      <c r="U142" t="s">
        <v>237</v>
      </c>
      <c r="V142" t="s">
        <v>237</v>
      </c>
      <c r="W142" t="s">
        <v>237</v>
      </c>
      <c r="X142">
        <v>30001260</v>
      </c>
      <c r="Y142" t="s">
        <v>101</v>
      </c>
      <c r="Z142" t="s">
        <v>102</v>
      </c>
      <c r="AA142" t="s">
        <v>103</v>
      </c>
      <c r="AB142" t="s">
        <v>104</v>
      </c>
      <c r="AC142" t="s">
        <v>104</v>
      </c>
      <c r="AD142">
        <v>341260</v>
      </c>
      <c r="AE142" t="s">
        <v>105</v>
      </c>
      <c r="AF142" t="s">
        <v>106</v>
      </c>
      <c r="AG142" t="s">
        <v>107</v>
      </c>
      <c r="AH142" t="s">
        <v>107</v>
      </c>
      <c r="AI142">
        <v>30084260</v>
      </c>
      <c r="AJ142" t="s">
        <v>108</v>
      </c>
      <c r="AK142" t="s">
        <v>108</v>
      </c>
      <c r="AM142" t="s">
        <v>108</v>
      </c>
      <c r="AN142">
        <v>235260</v>
      </c>
      <c r="AO142" t="s">
        <v>109</v>
      </c>
      <c r="AP142" t="s">
        <v>109</v>
      </c>
      <c r="AQ142" t="s">
        <v>109</v>
      </c>
      <c r="AR142">
        <v>4260</v>
      </c>
      <c r="AS142" t="s">
        <v>110</v>
      </c>
      <c r="AT142" t="s">
        <v>110</v>
      </c>
      <c r="AU142" t="s">
        <v>160</v>
      </c>
      <c r="AV142" t="s">
        <v>172</v>
      </c>
      <c r="AW142" t="s">
        <v>173</v>
      </c>
      <c r="AX142" t="s">
        <v>174</v>
      </c>
      <c r="AY142" t="s">
        <v>191</v>
      </c>
      <c r="AZ142">
        <v>4163260</v>
      </c>
      <c r="BA142" t="s">
        <v>116</v>
      </c>
      <c r="BB142" t="s">
        <v>117</v>
      </c>
      <c r="BC142" t="s">
        <v>118</v>
      </c>
      <c r="BD142" t="s">
        <v>118</v>
      </c>
      <c r="BE142" t="s">
        <v>119</v>
      </c>
      <c r="BG142" t="s">
        <v>119</v>
      </c>
      <c r="BH142">
        <v>95260</v>
      </c>
      <c r="BI142" t="s">
        <v>120</v>
      </c>
      <c r="BJ142" t="s">
        <v>120</v>
      </c>
      <c r="BK142" t="s">
        <v>120</v>
      </c>
      <c r="BL142" t="s">
        <v>121</v>
      </c>
      <c r="BM142" t="s">
        <v>122</v>
      </c>
      <c r="BN142" t="s">
        <v>123</v>
      </c>
      <c r="BO142">
        <v>63</v>
      </c>
      <c r="BP142">
        <v>358</v>
      </c>
      <c r="BQ142">
        <v>1113</v>
      </c>
      <c r="BR142">
        <v>2829</v>
      </c>
      <c r="BS142">
        <v>3</v>
      </c>
      <c r="BT142">
        <v>235</v>
      </c>
      <c r="BU142">
        <v>0</v>
      </c>
      <c r="BV142">
        <v>1</v>
      </c>
      <c r="BW142">
        <v>72</v>
      </c>
      <c r="BX142">
        <v>75</v>
      </c>
      <c r="BY142">
        <v>76</v>
      </c>
      <c r="BZ142">
        <v>95</v>
      </c>
      <c r="CA142">
        <v>4</v>
      </c>
      <c r="CB142">
        <v>0</v>
      </c>
      <c r="CC142">
        <v>0</v>
      </c>
      <c r="CD142">
        <v>0</v>
      </c>
      <c r="CE142" t="s">
        <v>124</v>
      </c>
      <c r="CF142" t="s">
        <v>125</v>
      </c>
      <c r="CG142" t="s">
        <v>166</v>
      </c>
      <c r="CH142" t="s">
        <v>183</v>
      </c>
      <c r="CI142" t="s">
        <v>184</v>
      </c>
      <c r="CJ142" t="s">
        <v>184</v>
      </c>
      <c r="CK142" t="s">
        <v>184</v>
      </c>
      <c r="CL142">
        <v>4606260</v>
      </c>
      <c r="CM142">
        <v>4609260</v>
      </c>
    </row>
    <row r="143" spans="1:91" hidden="1" x14ac:dyDescent="0.2">
      <c r="A143" t="s">
        <v>91</v>
      </c>
      <c r="B143" t="s">
        <v>92</v>
      </c>
      <c r="C143" t="s">
        <v>93</v>
      </c>
      <c r="D143" t="s">
        <v>94</v>
      </c>
      <c r="E143" t="s">
        <v>95</v>
      </c>
      <c r="F143" t="s">
        <v>203</v>
      </c>
      <c r="G143" t="s">
        <v>246</v>
      </c>
      <c r="H143">
        <v>32333260</v>
      </c>
      <c r="I143" t="s">
        <v>98</v>
      </c>
      <c r="J143" t="s">
        <v>99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 t="s">
        <v>236</v>
      </c>
      <c r="U143" t="s">
        <v>237</v>
      </c>
      <c r="V143" t="s">
        <v>237</v>
      </c>
      <c r="W143" t="s">
        <v>237</v>
      </c>
      <c r="X143">
        <v>30001260</v>
      </c>
      <c r="Y143" t="s">
        <v>101</v>
      </c>
      <c r="Z143" t="s">
        <v>102</v>
      </c>
      <c r="AA143" t="s">
        <v>103</v>
      </c>
      <c r="AB143" t="s">
        <v>104</v>
      </c>
      <c r="AC143" t="s">
        <v>104</v>
      </c>
      <c r="AD143">
        <v>341260</v>
      </c>
      <c r="AE143" t="s">
        <v>105</v>
      </c>
      <c r="AF143" t="s">
        <v>106</v>
      </c>
      <c r="AG143" t="s">
        <v>107</v>
      </c>
      <c r="AH143" t="s">
        <v>107</v>
      </c>
      <c r="AI143">
        <v>30084260</v>
      </c>
      <c r="AJ143" t="s">
        <v>108</v>
      </c>
      <c r="AK143" t="s">
        <v>108</v>
      </c>
      <c r="AM143" t="s">
        <v>108</v>
      </c>
      <c r="AN143">
        <v>235260</v>
      </c>
      <c r="AO143" t="s">
        <v>109</v>
      </c>
      <c r="AP143" t="s">
        <v>109</v>
      </c>
      <c r="AQ143" t="s">
        <v>109</v>
      </c>
      <c r="AR143">
        <v>4260</v>
      </c>
      <c r="AS143" t="s">
        <v>110</v>
      </c>
      <c r="AT143" t="s">
        <v>110</v>
      </c>
      <c r="AU143" t="s">
        <v>160</v>
      </c>
      <c r="AV143" t="s">
        <v>172</v>
      </c>
      <c r="AW143" t="s">
        <v>173</v>
      </c>
      <c r="AX143" t="s">
        <v>174</v>
      </c>
      <c r="AY143" t="s">
        <v>192</v>
      </c>
      <c r="AZ143">
        <v>4155260</v>
      </c>
      <c r="BA143" t="s">
        <v>116</v>
      </c>
      <c r="BB143" t="s">
        <v>117</v>
      </c>
      <c r="BC143" t="s">
        <v>118</v>
      </c>
      <c r="BD143" t="s">
        <v>118</v>
      </c>
      <c r="BE143" t="s">
        <v>119</v>
      </c>
      <c r="BG143" t="s">
        <v>119</v>
      </c>
      <c r="BH143">
        <v>95260</v>
      </c>
      <c r="BI143" t="s">
        <v>120</v>
      </c>
      <c r="BJ143" t="s">
        <v>120</v>
      </c>
      <c r="BK143" t="s">
        <v>120</v>
      </c>
      <c r="BL143" t="s">
        <v>121</v>
      </c>
      <c r="BM143" t="s">
        <v>122</v>
      </c>
      <c r="BN143" t="s">
        <v>123</v>
      </c>
      <c r="BO143">
        <v>63</v>
      </c>
      <c r="BP143">
        <v>358</v>
      </c>
      <c r="BQ143">
        <v>1113</v>
      </c>
      <c r="BR143">
        <v>2829</v>
      </c>
      <c r="BS143">
        <v>3</v>
      </c>
      <c r="BT143">
        <v>235</v>
      </c>
      <c r="BU143">
        <v>0</v>
      </c>
      <c r="BV143">
        <v>1</v>
      </c>
      <c r="BW143">
        <v>72</v>
      </c>
      <c r="BX143">
        <v>75</v>
      </c>
      <c r="BY143">
        <v>76</v>
      </c>
      <c r="BZ143">
        <v>95</v>
      </c>
      <c r="CA143">
        <v>4</v>
      </c>
      <c r="CB143">
        <v>0</v>
      </c>
      <c r="CC143">
        <v>0</v>
      </c>
      <c r="CD143">
        <v>0</v>
      </c>
      <c r="CE143" t="s">
        <v>124</v>
      </c>
      <c r="CF143" t="s">
        <v>125</v>
      </c>
      <c r="CG143" t="s">
        <v>166</v>
      </c>
      <c r="CH143" t="s">
        <v>183</v>
      </c>
      <c r="CI143" t="s">
        <v>184</v>
      </c>
      <c r="CJ143" t="s">
        <v>184</v>
      </c>
      <c r="CK143" t="s">
        <v>184</v>
      </c>
      <c r="CL143">
        <v>4606260</v>
      </c>
      <c r="CM143">
        <v>4609260</v>
      </c>
    </row>
    <row r="144" spans="1:91" hidden="1" x14ac:dyDescent="0.2">
      <c r="A144" t="s">
        <v>91</v>
      </c>
      <c r="B144" t="s">
        <v>92</v>
      </c>
      <c r="C144" t="s">
        <v>93</v>
      </c>
      <c r="D144" t="s">
        <v>94</v>
      </c>
      <c r="E144" t="s">
        <v>95</v>
      </c>
      <c r="F144" t="s">
        <v>203</v>
      </c>
      <c r="G144" t="s">
        <v>246</v>
      </c>
      <c r="H144">
        <v>32333260</v>
      </c>
      <c r="I144" t="s">
        <v>98</v>
      </c>
      <c r="J144" t="s">
        <v>99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 t="s">
        <v>236</v>
      </c>
      <c r="U144" t="s">
        <v>237</v>
      </c>
      <c r="V144" t="s">
        <v>237</v>
      </c>
      <c r="W144" t="s">
        <v>237</v>
      </c>
      <c r="X144">
        <v>30001260</v>
      </c>
      <c r="Y144" t="s">
        <v>101</v>
      </c>
      <c r="Z144" t="s">
        <v>102</v>
      </c>
      <c r="AA144" t="s">
        <v>103</v>
      </c>
      <c r="AB144" t="s">
        <v>104</v>
      </c>
      <c r="AC144" t="s">
        <v>104</v>
      </c>
      <c r="AD144">
        <v>341260</v>
      </c>
      <c r="AE144" t="s">
        <v>105</v>
      </c>
      <c r="AF144" t="s">
        <v>106</v>
      </c>
      <c r="AG144" t="s">
        <v>107</v>
      </c>
      <c r="AH144" t="s">
        <v>107</v>
      </c>
      <c r="AI144">
        <v>30084260</v>
      </c>
      <c r="AJ144" t="s">
        <v>108</v>
      </c>
      <c r="AK144" t="s">
        <v>108</v>
      </c>
      <c r="AM144" t="s">
        <v>108</v>
      </c>
      <c r="AN144">
        <v>235260</v>
      </c>
      <c r="AO144" t="s">
        <v>109</v>
      </c>
      <c r="AP144" t="s">
        <v>109</v>
      </c>
      <c r="AQ144" t="s">
        <v>109</v>
      </c>
      <c r="AR144">
        <v>4260</v>
      </c>
      <c r="AS144" t="s">
        <v>110</v>
      </c>
      <c r="AT144" t="s">
        <v>110</v>
      </c>
      <c r="AU144" t="s">
        <v>160</v>
      </c>
      <c r="AV144" t="s">
        <v>161</v>
      </c>
      <c r="AW144" t="s">
        <v>162</v>
      </c>
      <c r="AX144" t="s">
        <v>163</v>
      </c>
      <c r="AY144" t="s">
        <v>200</v>
      </c>
      <c r="AZ144">
        <v>4143260</v>
      </c>
      <c r="BA144" t="s">
        <v>116</v>
      </c>
      <c r="BB144" t="s">
        <v>117</v>
      </c>
      <c r="BC144" t="s">
        <v>118</v>
      </c>
      <c r="BD144" t="s">
        <v>118</v>
      </c>
      <c r="BE144" t="s">
        <v>119</v>
      </c>
      <c r="BG144" t="s">
        <v>119</v>
      </c>
      <c r="BH144">
        <v>95260</v>
      </c>
      <c r="BI144" t="s">
        <v>120</v>
      </c>
      <c r="BJ144" t="s">
        <v>120</v>
      </c>
      <c r="BK144" t="s">
        <v>120</v>
      </c>
      <c r="BL144" t="s">
        <v>121</v>
      </c>
      <c r="BM144" t="s">
        <v>122</v>
      </c>
      <c r="BN144" t="s">
        <v>123</v>
      </c>
      <c r="BO144">
        <v>63</v>
      </c>
      <c r="BP144">
        <v>359</v>
      </c>
      <c r="BQ144">
        <v>1111</v>
      </c>
      <c r="BR144">
        <v>2826</v>
      </c>
      <c r="BS144">
        <v>3</v>
      </c>
      <c r="BT144">
        <v>235</v>
      </c>
      <c r="BU144">
        <v>0</v>
      </c>
      <c r="BV144">
        <v>1</v>
      </c>
      <c r="BW144">
        <v>72</v>
      </c>
      <c r="BX144">
        <v>75</v>
      </c>
      <c r="BY144">
        <v>76</v>
      </c>
      <c r="BZ144">
        <v>95</v>
      </c>
      <c r="CA144">
        <v>4</v>
      </c>
      <c r="CB144">
        <v>0</v>
      </c>
      <c r="CC144">
        <v>0</v>
      </c>
      <c r="CD144">
        <v>0</v>
      </c>
      <c r="CE144" t="s">
        <v>124</v>
      </c>
      <c r="CF144" t="s">
        <v>125</v>
      </c>
      <c r="CG144" t="s">
        <v>166</v>
      </c>
      <c r="CH144" t="s">
        <v>167</v>
      </c>
      <c r="CI144" t="s">
        <v>168</v>
      </c>
      <c r="CJ144" t="s">
        <v>168</v>
      </c>
      <c r="CK144" t="s">
        <v>168</v>
      </c>
      <c r="CL144">
        <v>4606260</v>
      </c>
      <c r="CM144">
        <v>4609260</v>
      </c>
    </row>
    <row r="145" spans="1:91" hidden="1" x14ac:dyDescent="0.2">
      <c r="A145" t="s">
        <v>91</v>
      </c>
      <c r="B145" t="s">
        <v>92</v>
      </c>
      <c r="C145" t="s">
        <v>93</v>
      </c>
      <c r="D145" t="s">
        <v>94</v>
      </c>
      <c r="E145" t="s">
        <v>95</v>
      </c>
      <c r="F145" t="s">
        <v>203</v>
      </c>
      <c r="G145" t="s">
        <v>246</v>
      </c>
      <c r="H145">
        <v>32333260</v>
      </c>
      <c r="I145" t="s">
        <v>98</v>
      </c>
      <c r="J145" t="s">
        <v>99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 t="s">
        <v>236</v>
      </c>
      <c r="U145" t="s">
        <v>237</v>
      </c>
      <c r="V145" t="s">
        <v>237</v>
      </c>
      <c r="W145" t="s">
        <v>237</v>
      </c>
      <c r="X145">
        <v>30001260</v>
      </c>
      <c r="Y145" t="s">
        <v>101</v>
      </c>
      <c r="Z145" t="s">
        <v>102</v>
      </c>
      <c r="AA145" t="s">
        <v>103</v>
      </c>
      <c r="AB145" t="s">
        <v>104</v>
      </c>
      <c r="AC145" t="s">
        <v>104</v>
      </c>
      <c r="AD145">
        <v>341260</v>
      </c>
      <c r="AE145" t="s">
        <v>105</v>
      </c>
      <c r="AF145" t="s">
        <v>106</v>
      </c>
      <c r="AG145" t="s">
        <v>107</v>
      </c>
      <c r="AH145" t="s">
        <v>107</v>
      </c>
      <c r="AI145">
        <v>30084260</v>
      </c>
      <c r="AJ145" t="s">
        <v>108</v>
      </c>
      <c r="AK145" t="s">
        <v>108</v>
      </c>
      <c r="AM145" t="s">
        <v>108</v>
      </c>
      <c r="AN145">
        <v>235260</v>
      </c>
      <c r="AO145" t="s">
        <v>109</v>
      </c>
      <c r="AP145" t="s">
        <v>109</v>
      </c>
      <c r="AQ145" t="s">
        <v>109</v>
      </c>
      <c r="AR145">
        <v>4260</v>
      </c>
      <c r="AS145" t="s">
        <v>110</v>
      </c>
      <c r="AT145" t="s">
        <v>110</v>
      </c>
      <c r="AU145" t="s">
        <v>160</v>
      </c>
      <c r="AV145" t="s">
        <v>172</v>
      </c>
      <c r="AW145" t="s">
        <v>173</v>
      </c>
      <c r="AX145" t="s">
        <v>174</v>
      </c>
      <c r="AY145" t="s">
        <v>198</v>
      </c>
      <c r="AZ145">
        <v>4157260</v>
      </c>
      <c r="BA145" t="s">
        <v>116</v>
      </c>
      <c r="BB145" t="s">
        <v>117</v>
      </c>
      <c r="BC145" t="s">
        <v>118</v>
      </c>
      <c r="BD145" t="s">
        <v>118</v>
      </c>
      <c r="BE145" t="s">
        <v>119</v>
      </c>
      <c r="BG145" t="s">
        <v>119</v>
      </c>
      <c r="BH145">
        <v>95260</v>
      </c>
      <c r="BI145" t="s">
        <v>120</v>
      </c>
      <c r="BJ145" t="s">
        <v>120</v>
      </c>
      <c r="BK145" t="s">
        <v>120</v>
      </c>
      <c r="BL145" t="s">
        <v>121</v>
      </c>
      <c r="BM145" t="s">
        <v>122</v>
      </c>
      <c r="BN145" t="s">
        <v>123</v>
      </c>
      <c r="BO145">
        <v>63</v>
      </c>
      <c r="BP145">
        <v>358</v>
      </c>
      <c r="BQ145">
        <v>1113</v>
      </c>
      <c r="BR145">
        <v>2829</v>
      </c>
      <c r="BS145">
        <v>3</v>
      </c>
      <c r="BT145">
        <v>235</v>
      </c>
      <c r="BU145">
        <v>0</v>
      </c>
      <c r="BV145">
        <v>1</v>
      </c>
      <c r="BW145">
        <v>72</v>
      </c>
      <c r="BX145">
        <v>75</v>
      </c>
      <c r="BY145">
        <v>76</v>
      </c>
      <c r="BZ145">
        <v>95</v>
      </c>
      <c r="CA145">
        <v>4</v>
      </c>
      <c r="CB145">
        <v>0</v>
      </c>
      <c r="CC145">
        <v>0</v>
      </c>
      <c r="CD145">
        <v>0</v>
      </c>
      <c r="CE145" t="s">
        <v>124</v>
      </c>
      <c r="CF145" t="s">
        <v>125</v>
      </c>
      <c r="CG145" t="s">
        <v>166</v>
      </c>
      <c r="CH145" t="s">
        <v>183</v>
      </c>
      <c r="CI145" t="s">
        <v>184</v>
      </c>
      <c r="CJ145" t="s">
        <v>184</v>
      </c>
      <c r="CK145" t="s">
        <v>184</v>
      </c>
      <c r="CL145">
        <v>4606260</v>
      </c>
      <c r="CM145">
        <v>4609260</v>
      </c>
    </row>
    <row r="146" spans="1:91" hidden="1" x14ac:dyDescent="0.2">
      <c r="A146" t="s">
        <v>91</v>
      </c>
      <c r="B146" t="s">
        <v>92</v>
      </c>
      <c r="C146" t="s">
        <v>93</v>
      </c>
      <c r="D146" t="s">
        <v>94</v>
      </c>
      <c r="E146" t="s">
        <v>95</v>
      </c>
      <c r="F146" t="s">
        <v>203</v>
      </c>
      <c r="G146" t="s">
        <v>246</v>
      </c>
      <c r="H146">
        <v>32333260</v>
      </c>
      <c r="I146" t="s">
        <v>98</v>
      </c>
      <c r="J146" t="s">
        <v>99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6000</v>
      </c>
      <c r="R146">
        <v>0</v>
      </c>
      <c r="S146">
        <v>-6000</v>
      </c>
      <c r="T146" t="s">
        <v>236</v>
      </c>
      <c r="U146" t="s">
        <v>237</v>
      </c>
      <c r="V146" t="s">
        <v>237</v>
      </c>
      <c r="W146" t="s">
        <v>237</v>
      </c>
      <c r="X146">
        <v>30001260</v>
      </c>
      <c r="Y146" t="s">
        <v>101</v>
      </c>
      <c r="Z146" t="s">
        <v>102</v>
      </c>
      <c r="AA146" t="s">
        <v>103</v>
      </c>
      <c r="AB146" t="s">
        <v>104</v>
      </c>
      <c r="AC146" t="s">
        <v>104</v>
      </c>
      <c r="AD146">
        <v>341260</v>
      </c>
      <c r="AE146" t="s">
        <v>105</v>
      </c>
      <c r="AF146" t="s">
        <v>106</v>
      </c>
      <c r="AG146" t="s">
        <v>107</v>
      </c>
      <c r="AH146" t="s">
        <v>107</v>
      </c>
      <c r="AI146">
        <v>30084260</v>
      </c>
      <c r="AJ146" t="s">
        <v>108</v>
      </c>
      <c r="AK146" t="s">
        <v>108</v>
      </c>
      <c r="AM146" t="s">
        <v>108</v>
      </c>
      <c r="AN146">
        <v>235260</v>
      </c>
      <c r="AO146" t="s">
        <v>109</v>
      </c>
      <c r="AP146" t="s">
        <v>109</v>
      </c>
      <c r="AQ146" t="s">
        <v>109</v>
      </c>
      <c r="AR146">
        <v>4260</v>
      </c>
      <c r="AS146" t="s">
        <v>110</v>
      </c>
      <c r="AT146" t="s">
        <v>110</v>
      </c>
      <c r="AU146" t="s">
        <v>111</v>
      </c>
      <c r="AV146" t="s">
        <v>252</v>
      </c>
      <c r="AW146" t="s">
        <v>253</v>
      </c>
      <c r="AX146" t="s">
        <v>253</v>
      </c>
      <c r="AY146" t="s">
        <v>253</v>
      </c>
      <c r="AZ146">
        <v>2530260</v>
      </c>
      <c r="BA146" t="s">
        <v>116</v>
      </c>
      <c r="BB146" t="s">
        <v>117</v>
      </c>
      <c r="BC146" t="s">
        <v>118</v>
      </c>
      <c r="BD146" t="s">
        <v>118</v>
      </c>
      <c r="BE146" t="s">
        <v>119</v>
      </c>
      <c r="BG146" t="s">
        <v>119</v>
      </c>
      <c r="BH146">
        <v>95260</v>
      </c>
      <c r="BI146" t="s">
        <v>154</v>
      </c>
      <c r="BJ146" t="s">
        <v>111</v>
      </c>
      <c r="BK146" t="s">
        <v>111</v>
      </c>
      <c r="BL146" t="s">
        <v>121</v>
      </c>
      <c r="BM146" t="s">
        <v>122</v>
      </c>
      <c r="BN146" t="s">
        <v>123</v>
      </c>
      <c r="BO146">
        <v>64</v>
      </c>
      <c r="BP146">
        <v>354</v>
      </c>
      <c r="BQ146">
        <v>1000</v>
      </c>
      <c r="BR146">
        <v>2530</v>
      </c>
      <c r="BS146">
        <v>3</v>
      </c>
      <c r="BT146">
        <v>235</v>
      </c>
      <c r="BU146">
        <v>0</v>
      </c>
      <c r="BV146">
        <v>1</v>
      </c>
      <c r="BW146">
        <v>72</v>
      </c>
      <c r="BX146">
        <v>75</v>
      </c>
      <c r="BY146">
        <v>76</v>
      </c>
      <c r="BZ146">
        <v>95</v>
      </c>
      <c r="CA146">
        <v>4</v>
      </c>
      <c r="CB146">
        <v>0</v>
      </c>
      <c r="CC146">
        <v>0</v>
      </c>
      <c r="CD146">
        <v>0</v>
      </c>
      <c r="CE146" t="s">
        <v>124</v>
      </c>
      <c r="CF146" t="s">
        <v>125</v>
      </c>
      <c r="CG146" t="s">
        <v>126</v>
      </c>
      <c r="CH146" t="s">
        <v>126</v>
      </c>
      <c r="CI146" t="s">
        <v>126</v>
      </c>
      <c r="CJ146" t="s">
        <v>126</v>
      </c>
      <c r="CK146" t="s">
        <v>126</v>
      </c>
      <c r="CL146">
        <v>4606260</v>
      </c>
      <c r="CM146">
        <v>4609260</v>
      </c>
    </row>
    <row r="147" spans="1:91" hidden="1" x14ac:dyDescent="0.2">
      <c r="A147" t="s">
        <v>91</v>
      </c>
      <c r="B147" t="s">
        <v>92</v>
      </c>
      <c r="C147" t="s">
        <v>93</v>
      </c>
      <c r="D147" t="s">
        <v>94</v>
      </c>
      <c r="E147" t="s">
        <v>95</v>
      </c>
      <c r="F147" t="s">
        <v>203</v>
      </c>
      <c r="G147" t="s">
        <v>246</v>
      </c>
      <c r="H147">
        <v>32333260</v>
      </c>
      <c r="I147" t="s">
        <v>215</v>
      </c>
      <c r="J147" t="s">
        <v>99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 t="s">
        <v>236</v>
      </c>
      <c r="U147" t="s">
        <v>237</v>
      </c>
      <c r="V147" t="s">
        <v>237</v>
      </c>
      <c r="W147" t="s">
        <v>237</v>
      </c>
      <c r="X147">
        <v>30001260</v>
      </c>
      <c r="Y147" t="s">
        <v>101</v>
      </c>
      <c r="Z147" t="s">
        <v>102</v>
      </c>
      <c r="AA147" t="s">
        <v>103</v>
      </c>
      <c r="AB147" t="s">
        <v>104</v>
      </c>
      <c r="AC147" t="s">
        <v>104</v>
      </c>
      <c r="AD147">
        <v>341260</v>
      </c>
      <c r="AE147" t="s">
        <v>105</v>
      </c>
      <c r="AF147" t="s">
        <v>106</v>
      </c>
      <c r="AG147" t="s">
        <v>107</v>
      </c>
      <c r="AH147" t="s">
        <v>107</v>
      </c>
      <c r="AI147">
        <v>30084260</v>
      </c>
      <c r="AJ147" t="s">
        <v>108</v>
      </c>
      <c r="AK147" t="s">
        <v>108</v>
      </c>
      <c r="AM147" t="s">
        <v>108</v>
      </c>
      <c r="AN147">
        <v>235260</v>
      </c>
      <c r="AO147" t="s">
        <v>109</v>
      </c>
      <c r="AP147" t="s">
        <v>109</v>
      </c>
      <c r="AQ147" t="s">
        <v>109</v>
      </c>
      <c r="AR147">
        <v>4260</v>
      </c>
      <c r="AS147" t="s">
        <v>110</v>
      </c>
      <c r="AT147" t="s">
        <v>216</v>
      </c>
      <c r="AU147" t="s">
        <v>217</v>
      </c>
      <c r="AV147" t="s">
        <v>218</v>
      </c>
      <c r="AW147" t="s">
        <v>219</v>
      </c>
      <c r="AY147" t="s">
        <v>219</v>
      </c>
      <c r="AZ147">
        <v>712260</v>
      </c>
      <c r="BA147" t="s">
        <v>116</v>
      </c>
      <c r="BB147" t="s">
        <v>117</v>
      </c>
      <c r="BC147" t="s">
        <v>220</v>
      </c>
      <c r="BD147" t="s">
        <v>221</v>
      </c>
      <c r="BG147" t="s">
        <v>221</v>
      </c>
      <c r="BH147">
        <v>86260</v>
      </c>
      <c r="BI147" t="s">
        <v>120</v>
      </c>
      <c r="BJ147" t="s">
        <v>120</v>
      </c>
      <c r="BK147" t="s">
        <v>120</v>
      </c>
      <c r="BL147" t="s">
        <v>121</v>
      </c>
      <c r="BM147" t="s">
        <v>122</v>
      </c>
      <c r="BN147" t="s">
        <v>123</v>
      </c>
      <c r="BO147">
        <v>46</v>
      </c>
      <c r="BP147">
        <v>233</v>
      </c>
      <c r="BQ147">
        <v>712</v>
      </c>
      <c r="BR147">
        <v>0</v>
      </c>
      <c r="BS147">
        <v>3</v>
      </c>
      <c r="BT147">
        <v>235</v>
      </c>
      <c r="BU147">
        <v>0</v>
      </c>
      <c r="BV147">
        <v>1</v>
      </c>
      <c r="BW147">
        <v>72</v>
      </c>
      <c r="BX147">
        <v>82</v>
      </c>
      <c r="BY147">
        <v>86</v>
      </c>
      <c r="BZ147">
        <v>0</v>
      </c>
      <c r="CA147">
        <v>4</v>
      </c>
      <c r="CB147">
        <v>0</v>
      </c>
      <c r="CC147">
        <v>0</v>
      </c>
      <c r="CD147">
        <v>0</v>
      </c>
      <c r="CE147" t="s">
        <v>124</v>
      </c>
      <c r="CF147" t="s">
        <v>125</v>
      </c>
      <c r="CG147" t="s">
        <v>223</v>
      </c>
      <c r="CH147" t="s">
        <v>224</v>
      </c>
      <c r="CI147" t="s">
        <v>225</v>
      </c>
      <c r="CJ147" t="s">
        <v>225</v>
      </c>
      <c r="CK147" t="s">
        <v>225</v>
      </c>
      <c r="CL147">
        <v>4606260</v>
      </c>
      <c r="CM147">
        <v>4609260</v>
      </c>
    </row>
    <row r="148" spans="1:91" hidden="1" x14ac:dyDescent="0.2">
      <c r="A148" t="s">
        <v>91</v>
      </c>
      <c r="B148" t="s">
        <v>92</v>
      </c>
      <c r="C148" t="s">
        <v>93</v>
      </c>
      <c r="D148" t="s">
        <v>94</v>
      </c>
      <c r="E148" t="s">
        <v>95</v>
      </c>
      <c r="F148" t="s">
        <v>203</v>
      </c>
      <c r="G148" t="s">
        <v>254</v>
      </c>
      <c r="H148">
        <v>32336260</v>
      </c>
      <c r="I148" t="s">
        <v>128</v>
      </c>
      <c r="J148" t="s">
        <v>99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 t="s">
        <v>205</v>
      </c>
      <c r="U148" t="s">
        <v>206</v>
      </c>
      <c r="V148" t="s">
        <v>207</v>
      </c>
      <c r="W148" t="s">
        <v>208</v>
      </c>
      <c r="X148">
        <v>30004260</v>
      </c>
      <c r="Y148" t="s">
        <v>101</v>
      </c>
      <c r="Z148" t="s">
        <v>102</v>
      </c>
      <c r="AA148" t="s">
        <v>103</v>
      </c>
      <c r="AB148" t="s">
        <v>104</v>
      </c>
      <c r="AC148" t="s">
        <v>104</v>
      </c>
      <c r="AD148">
        <v>341260</v>
      </c>
      <c r="AE148" t="s">
        <v>105</v>
      </c>
      <c r="AF148" t="s">
        <v>106</v>
      </c>
      <c r="AG148" t="s">
        <v>107</v>
      </c>
      <c r="AH148" t="s">
        <v>107</v>
      </c>
      <c r="AI148">
        <v>30084260</v>
      </c>
      <c r="AJ148" t="s">
        <v>129</v>
      </c>
      <c r="AK148" t="s">
        <v>130</v>
      </c>
      <c r="AL148" t="s">
        <v>131</v>
      </c>
      <c r="AM148" t="s">
        <v>132</v>
      </c>
      <c r="AN148">
        <v>30011260</v>
      </c>
      <c r="AO148" t="s">
        <v>109</v>
      </c>
      <c r="AP148" t="s">
        <v>109</v>
      </c>
      <c r="AQ148" t="s">
        <v>109</v>
      </c>
      <c r="AR148">
        <v>4260</v>
      </c>
      <c r="AS148" t="s">
        <v>110</v>
      </c>
      <c r="AT148" t="s">
        <v>133</v>
      </c>
      <c r="AU148" t="s">
        <v>134</v>
      </c>
      <c r="AV148" t="s">
        <v>131</v>
      </c>
      <c r="AW148" t="s">
        <v>247</v>
      </c>
      <c r="AX148" t="s">
        <v>248</v>
      </c>
      <c r="AY148" t="s">
        <v>248</v>
      </c>
      <c r="AZ148">
        <v>1442260</v>
      </c>
      <c r="BA148" t="s">
        <v>116</v>
      </c>
      <c r="BB148" t="s">
        <v>117</v>
      </c>
      <c r="BC148" t="s">
        <v>249</v>
      </c>
      <c r="BD148" t="s">
        <v>250</v>
      </c>
      <c r="BG148" t="s">
        <v>250</v>
      </c>
      <c r="BH148">
        <v>106260</v>
      </c>
      <c r="BI148" t="s">
        <v>120</v>
      </c>
      <c r="BJ148" t="s">
        <v>120</v>
      </c>
      <c r="BK148" t="s">
        <v>120</v>
      </c>
      <c r="BL148" t="s">
        <v>121</v>
      </c>
      <c r="BM148" t="s">
        <v>122</v>
      </c>
      <c r="BN148" t="s">
        <v>123</v>
      </c>
      <c r="BO148">
        <v>48</v>
      </c>
      <c r="BP148">
        <v>231</v>
      </c>
      <c r="BQ148">
        <v>641</v>
      </c>
      <c r="BR148">
        <v>1442</v>
      </c>
      <c r="BS148">
        <v>1</v>
      </c>
      <c r="BT148">
        <v>6</v>
      </c>
      <c r="BU148">
        <v>66</v>
      </c>
      <c r="BV148">
        <v>1</v>
      </c>
      <c r="BW148">
        <v>72</v>
      </c>
      <c r="BX148">
        <v>74</v>
      </c>
      <c r="BY148">
        <v>106</v>
      </c>
      <c r="BZ148">
        <v>0</v>
      </c>
      <c r="CA148">
        <v>4</v>
      </c>
      <c r="CB148">
        <v>0</v>
      </c>
      <c r="CC148">
        <v>0</v>
      </c>
      <c r="CD148">
        <v>0</v>
      </c>
      <c r="CE148" t="s">
        <v>124</v>
      </c>
      <c r="CF148" t="s">
        <v>139</v>
      </c>
      <c r="CG148" t="s">
        <v>140</v>
      </c>
      <c r="CH148" t="s">
        <v>141</v>
      </c>
      <c r="CI148" t="s">
        <v>142</v>
      </c>
      <c r="CJ148" t="s">
        <v>251</v>
      </c>
      <c r="CK148" t="s">
        <v>251</v>
      </c>
      <c r="CL148">
        <v>4606260</v>
      </c>
      <c r="CM148">
        <v>4609260</v>
      </c>
    </row>
    <row r="149" spans="1:91" hidden="1" x14ac:dyDescent="0.2">
      <c r="A149" t="s">
        <v>91</v>
      </c>
      <c r="B149" t="s">
        <v>92</v>
      </c>
      <c r="C149" t="s">
        <v>93</v>
      </c>
      <c r="D149" t="s">
        <v>94</v>
      </c>
      <c r="E149" t="s">
        <v>95</v>
      </c>
      <c r="F149" t="s">
        <v>203</v>
      </c>
      <c r="G149" t="s">
        <v>254</v>
      </c>
      <c r="H149">
        <v>32336260</v>
      </c>
      <c r="I149" t="s">
        <v>98</v>
      </c>
      <c r="J149" t="s">
        <v>99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 t="s">
        <v>205</v>
      </c>
      <c r="U149" t="s">
        <v>206</v>
      </c>
      <c r="V149" t="s">
        <v>207</v>
      </c>
      <c r="W149" t="s">
        <v>208</v>
      </c>
      <c r="X149">
        <v>30004260</v>
      </c>
      <c r="Y149" t="s">
        <v>101</v>
      </c>
      <c r="Z149" t="s">
        <v>102</v>
      </c>
      <c r="AA149" t="s">
        <v>103</v>
      </c>
      <c r="AB149" t="s">
        <v>104</v>
      </c>
      <c r="AC149" t="s">
        <v>104</v>
      </c>
      <c r="AD149">
        <v>341260</v>
      </c>
      <c r="AE149" t="s">
        <v>105</v>
      </c>
      <c r="AF149" t="s">
        <v>106</v>
      </c>
      <c r="AG149" t="s">
        <v>107</v>
      </c>
      <c r="AH149" t="s">
        <v>107</v>
      </c>
      <c r="AI149">
        <v>30084260</v>
      </c>
      <c r="AJ149" t="s">
        <v>108</v>
      </c>
      <c r="AK149" t="s">
        <v>108</v>
      </c>
      <c r="AM149" t="s">
        <v>108</v>
      </c>
      <c r="AN149">
        <v>235260</v>
      </c>
      <c r="AO149" t="s">
        <v>109</v>
      </c>
      <c r="AP149" t="s">
        <v>109</v>
      </c>
      <c r="AQ149" t="s">
        <v>109</v>
      </c>
      <c r="AR149">
        <v>4260</v>
      </c>
      <c r="AS149" t="s">
        <v>110</v>
      </c>
      <c r="AT149" t="s">
        <v>110</v>
      </c>
      <c r="AU149" t="s">
        <v>160</v>
      </c>
      <c r="AV149" t="s">
        <v>172</v>
      </c>
      <c r="AW149" t="s">
        <v>173</v>
      </c>
      <c r="AX149" t="s">
        <v>201</v>
      </c>
      <c r="AY149" t="s">
        <v>202</v>
      </c>
      <c r="AZ149">
        <v>3824260</v>
      </c>
      <c r="BA149" t="s">
        <v>116</v>
      </c>
      <c r="BB149" t="s">
        <v>117</v>
      </c>
      <c r="BC149" t="s">
        <v>118</v>
      </c>
      <c r="BD149" t="s">
        <v>118</v>
      </c>
      <c r="BE149" t="s">
        <v>119</v>
      </c>
      <c r="BG149" t="s">
        <v>119</v>
      </c>
      <c r="BH149">
        <v>95260</v>
      </c>
      <c r="BI149" t="s">
        <v>120</v>
      </c>
      <c r="BJ149" t="s">
        <v>120</v>
      </c>
      <c r="BK149" t="s">
        <v>120</v>
      </c>
      <c r="BL149" t="s">
        <v>121</v>
      </c>
      <c r="BM149" t="s">
        <v>122</v>
      </c>
      <c r="BN149" t="s">
        <v>123</v>
      </c>
      <c r="BO149">
        <v>63</v>
      </c>
      <c r="BP149">
        <v>358</v>
      </c>
      <c r="BQ149">
        <v>1113</v>
      </c>
      <c r="BR149">
        <v>2828</v>
      </c>
      <c r="BS149">
        <v>3</v>
      </c>
      <c r="BT149">
        <v>235</v>
      </c>
      <c r="BU149">
        <v>0</v>
      </c>
      <c r="BV149">
        <v>1</v>
      </c>
      <c r="BW149">
        <v>72</v>
      </c>
      <c r="BX149">
        <v>75</v>
      </c>
      <c r="BY149">
        <v>76</v>
      </c>
      <c r="BZ149">
        <v>95</v>
      </c>
      <c r="CA149">
        <v>4</v>
      </c>
      <c r="CB149">
        <v>0</v>
      </c>
      <c r="CC149">
        <v>0</v>
      </c>
      <c r="CD149">
        <v>0</v>
      </c>
      <c r="CE149" t="s">
        <v>124</v>
      </c>
      <c r="CF149" t="s">
        <v>125</v>
      </c>
      <c r="CG149" t="s">
        <v>166</v>
      </c>
      <c r="CH149" t="s">
        <v>183</v>
      </c>
      <c r="CI149" t="s">
        <v>184</v>
      </c>
      <c r="CJ149" t="s">
        <v>184</v>
      </c>
      <c r="CK149" t="s">
        <v>184</v>
      </c>
      <c r="CL149">
        <v>4606260</v>
      </c>
      <c r="CM149">
        <v>4609260</v>
      </c>
    </row>
    <row r="150" spans="1:91" hidden="1" x14ac:dyDescent="0.2">
      <c r="A150" t="s">
        <v>91</v>
      </c>
      <c r="B150" t="s">
        <v>92</v>
      </c>
      <c r="C150" t="s">
        <v>93</v>
      </c>
      <c r="D150" t="s">
        <v>94</v>
      </c>
      <c r="E150" t="s">
        <v>95</v>
      </c>
      <c r="F150" t="s">
        <v>203</v>
      </c>
      <c r="G150" t="s">
        <v>254</v>
      </c>
      <c r="H150">
        <v>32336260</v>
      </c>
      <c r="I150" t="s">
        <v>98</v>
      </c>
      <c r="J150" t="s">
        <v>99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 t="s">
        <v>205</v>
      </c>
      <c r="U150" t="s">
        <v>206</v>
      </c>
      <c r="V150" t="s">
        <v>207</v>
      </c>
      <c r="W150" t="s">
        <v>208</v>
      </c>
      <c r="X150">
        <v>30004260</v>
      </c>
      <c r="Y150" t="s">
        <v>101</v>
      </c>
      <c r="Z150" t="s">
        <v>102</v>
      </c>
      <c r="AA150" t="s">
        <v>103</v>
      </c>
      <c r="AB150" t="s">
        <v>104</v>
      </c>
      <c r="AC150" t="s">
        <v>104</v>
      </c>
      <c r="AD150">
        <v>341260</v>
      </c>
      <c r="AE150" t="s">
        <v>105</v>
      </c>
      <c r="AF150" t="s">
        <v>106</v>
      </c>
      <c r="AG150" t="s">
        <v>107</v>
      </c>
      <c r="AH150" t="s">
        <v>107</v>
      </c>
      <c r="AI150">
        <v>30084260</v>
      </c>
      <c r="AJ150" t="s">
        <v>108</v>
      </c>
      <c r="AK150" t="s">
        <v>108</v>
      </c>
      <c r="AM150" t="s">
        <v>108</v>
      </c>
      <c r="AN150">
        <v>235260</v>
      </c>
      <c r="AO150" t="s">
        <v>109</v>
      </c>
      <c r="AP150" t="s">
        <v>109</v>
      </c>
      <c r="AQ150" t="s">
        <v>109</v>
      </c>
      <c r="AR150">
        <v>4260</v>
      </c>
      <c r="AS150" t="s">
        <v>110</v>
      </c>
      <c r="AT150" t="s">
        <v>110</v>
      </c>
      <c r="AU150" t="s">
        <v>160</v>
      </c>
      <c r="AV150" t="s">
        <v>161</v>
      </c>
      <c r="AW150" t="s">
        <v>162</v>
      </c>
      <c r="AX150" t="s">
        <v>163</v>
      </c>
      <c r="AY150" t="s">
        <v>199</v>
      </c>
      <c r="AZ150">
        <v>4145260</v>
      </c>
      <c r="BA150" t="s">
        <v>116</v>
      </c>
      <c r="BB150" t="s">
        <v>117</v>
      </c>
      <c r="BC150" t="s">
        <v>118</v>
      </c>
      <c r="BD150" t="s">
        <v>118</v>
      </c>
      <c r="BE150" t="s">
        <v>119</v>
      </c>
      <c r="BG150" t="s">
        <v>119</v>
      </c>
      <c r="BH150">
        <v>95260</v>
      </c>
      <c r="BI150" t="s">
        <v>120</v>
      </c>
      <c r="BJ150" t="s">
        <v>120</v>
      </c>
      <c r="BK150" t="s">
        <v>120</v>
      </c>
      <c r="BL150" t="s">
        <v>121</v>
      </c>
      <c r="BM150" t="s">
        <v>122</v>
      </c>
      <c r="BN150" t="s">
        <v>123</v>
      </c>
      <c r="BO150">
        <v>63</v>
      </c>
      <c r="BP150">
        <v>359</v>
      </c>
      <c r="BQ150">
        <v>1111</v>
      </c>
      <c r="BR150">
        <v>2826</v>
      </c>
      <c r="BS150">
        <v>3</v>
      </c>
      <c r="BT150">
        <v>235</v>
      </c>
      <c r="BU150">
        <v>0</v>
      </c>
      <c r="BV150">
        <v>1</v>
      </c>
      <c r="BW150">
        <v>72</v>
      </c>
      <c r="BX150">
        <v>75</v>
      </c>
      <c r="BY150">
        <v>76</v>
      </c>
      <c r="BZ150">
        <v>95</v>
      </c>
      <c r="CA150">
        <v>4</v>
      </c>
      <c r="CB150">
        <v>0</v>
      </c>
      <c r="CC150">
        <v>0</v>
      </c>
      <c r="CD150">
        <v>0</v>
      </c>
      <c r="CE150" t="s">
        <v>124</v>
      </c>
      <c r="CF150" t="s">
        <v>125</v>
      </c>
      <c r="CG150" t="s">
        <v>166</v>
      </c>
      <c r="CH150" t="s">
        <v>167</v>
      </c>
      <c r="CI150" t="s">
        <v>168</v>
      </c>
      <c r="CJ150" t="s">
        <v>168</v>
      </c>
      <c r="CK150" t="s">
        <v>168</v>
      </c>
      <c r="CL150">
        <v>4606260</v>
      </c>
      <c r="CM150">
        <v>4609260</v>
      </c>
    </row>
    <row r="151" spans="1:91" hidden="1" x14ac:dyDescent="0.2">
      <c r="A151" t="s">
        <v>91</v>
      </c>
      <c r="B151" t="s">
        <v>92</v>
      </c>
      <c r="C151" t="s">
        <v>93</v>
      </c>
      <c r="D151" t="s">
        <v>94</v>
      </c>
      <c r="E151" t="s">
        <v>95</v>
      </c>
      <c r="F151" t="s">
        <v>203</v>
      </c>
      <c r="G151" t="s">
        <v>254</v>
      </c>
      <c r="H151">
        <v>32336260</v>
      </c>
      <c r="I151" t="s">
        <v>98</v>
      </c>
      <c r="J151" t="s">
        <v>99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 t="s">
        <v>205</v>
      </c>
      <c r="U151" t="s">
        <v>206</v>
      </c>
      <c r="V151" t="s">
        <v>207</v>
      </c>
      <c r="W151" t="s">
        <v>208</v>
      </c>
      <c r="X151">
        <v>30004260</v>
      </c>
      <c r="Y151" t="s">
        <v>101</v>
      </c>
      <c r="Z151" t="s">
        <v>102</v>
      </c>
      <c r="AA151" t="s">
        <v>103</v>
      </c>
      <c r="AB151" t="s">
        <v>104</v>
      </c>
      <c r="AC151" t="s">
        <v>104</v>
      </c>
      <c r="AD151">
        <v>341260</v>
      </c>
      <c r="AE151" t="s">
        <v>105</v>
      </c>
      <c r="AF151" t="s">
        <v>106</v>
      </c>
      <c r="AG151" t="s">
        <v>107</v>
      </c>
      <c r="AH151" t="s">
        <v>107</v>
      </c>
      <c r="AI151">
        <v>30084260</v>
      </c>
      <c r="AJ151" t="s">
        <v>108</v>
      </c>
      <c r="AK151" t="s">
        <v>108</v>
      </c>
      <c r="AM151" t="s">
        <v>108</v>
      </c>
      <c r="AN151">
        <v>235260</v>
      </c>
      <c r="AO151" t="s">
        <v>109</v>
      </c>
      <c r="AP151" t="s">
        <v>109</v>
      </c>
      <c r="AQ151" t="s">
        <v>109</v>
      </c>
      <c r="AR151">
        <v>4260</v>
      </c>
      <c r="AS151" t="s">
        <v>110</v>
      </c>
      <c r="AT151" t="s">
        <v>110</v>
      </c>
      <c r="AU151" t="s">
        <v>160</v>
      </c>
      <c r="AV151" t="s">
        <v>172</v>
      </c>
      <c r="AW151" t="s">
        <v>173</v>
      </c>
      <c r="AX151" t="s">
        <v>174</v>
      </c>
      <c r="AY151" t="s">
        <v>191</v>
      </c>
      <c r="AZ151">
        <v>4163260</v>
      </c>
      <c r="BA151" t="s">
        <v>116</v>
      </c>
      <c r="BB151" t="s">
        <v>117</v>
      </c>
      <c r="BC151" t="s">
        <v>118</v>
      </c>
      <c r="BD151" t="s">
        <v>118</v>
      </c>
      <c r="BE151" t="s">
        <v>119</v>
      </c>
      <c r="BG151" t="s">
        <v>119</v>
      </c>
      <c r="BH151">
        <v>95260</v>
      </c>
      <c r="BI151" t="s">
        <v>120</v>
      </c>
      <c r="BJ151" t="s">
        <v>120</v>
      </c>
      <c r="BK151" t="s">
        <v>120</v>
      </c>
      <c r="BL151" t="s">
        <v>121</v>
      </c>
      <c r="BM151" t="s">
        <v>122</v>
      </c>
      <c r="BN151" t="s">
        <v>123</v>
      </c>
      <c r="BO151">
        <v>63</v>
      </c>
      <c r="BP151">
        <v>358</v>
      </c>
      <c r="BQ151">
        <v>1113</v>
      </c>
      <c r="BR151">
        <v>2829</v>
      </c>
      <c r="BS151">
        <v>3</v>
      </c>
      <c r="BT151">
        <v>235</v>
      </c>
      <c r="BU151">
        <v>0</v>
      </c>
      <c r="BV151">
        <v>1</v>
      </c>
      <c r="BW151">
        <v>72</v>
      </c>
      <c r="BX151">
        <v>75</v>
      </c>
      <c r="BY151">
        <v>76</v>
      </c>
      <c r="BZ151">
        <v>95</v>
      </c>
      <c r="CA151">
        <v>4</v>
      </c>
      <c r="CB151">
        <v>0</v>
      </c>
      <c r="CC151">
        <v>0</v>
      </c>
      <c r="CD151">
        <v>0</v>
      </c>
      <c r="CE151" t="s">
        <v>124</v>
      </c>
      <c r="CF151" t="s">
        <v>125</v>
      </c>
      <c r="CG151" t="s">
        <v>166</v>
      </c>
      <c r="CH151" t="s">
        <v>183</v>
      </c>
      <c r="CI151" t="s">
        <v>184</v>
      </c>
      <c r="CJ151" t="s">
        <v>184</v>
      </c>
      <c r="CK151" t="s">
        <v>184</v>
      </c>
      <c r="CL151">
        <v>4606260</v>
      </c>
      <c r="CM151">
        <v>4609260</v>
      </c>
    </row>
    <row r="152" spans="1:91" hidden="1" x14ac:dyDescent="0.2">
      <c r="A152" t="s">
        <v>91</v>
      </c>
      <c r="B152" t="s">
        <v>92</v>
      </c>
      <c r="C152" t="s">
        <v>93</v>
      </c>
      <c r="D152" t="s">
        <v>94</v>
      </c>
      <c r="E152" t="s">
        <v>95</v>
      </c>
      <c r="F152" t="s">
        <v>203</v>
      </c>
      <c r="G152" t="s">
        <v>254</v>
      </c>
      <c r="H152">
        <v>32336260</v>
      </c>
      <c r="I152" t="s">
        <v>98</v>
      </c>
      <c r="J152" t="s">
        <v>99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 t="s">
        <v>205</v>
      </c>
      <c r="U152" t="s">
        <v>206</v>
      </c>
      <c r="V152" t="s">
        <v>207</v>
      </c>
      <c r="W152" t="s">
        <v>208</v>
      </c>
      <c r="X152">
        <v>30004260</v>
      </c>
      <c r="Y152" t="s">
        <v>101</v>
      </c>
      <c r="Z152" t="s">
        <v>102</v>
      </c>
      <c r="AA152" t="s">
        <v>103</v>
      </c>
      <c r="AB152" t="s">
        <v>104</v>
      </c>
      <c r="AC152" t="s">
        <v>104</v>
      </c>
      <c r="AD152">
        <v>341260</v>
      </c>
      <c r="AE152" t="s">
        <v>105</v>
      </c>
      <c r="AF152" t="s">
        <v>106</v>
      </c>
      <c r="AG152" t="s">
        <v>107</v>
      </c>
      <c r="AH152" t="s">
        <v>107</v>
      </c>
      <c r="AI152">
        <v>30084260</v>
      </c>
      <c r="AJ152" t="s">
        <v>108</v>
      </c>
      <c r="AK152" t="s">
        <v>108</v>
      </c>
      <c r="AM152" t="s">
        <v>108</v>
      </c>
      <c r="AN152">
        <v>235260</v>
      </c>
      <c r="AO152" t="s">
        <v>109</v>
      </c>
      <c r="AP152" t="s">
        <v>109</v>
      </c>
      <c r="AQ152" t="s">
        <v>109</v>
      </c>
      <c r="AR152">
        <v>4260</v>
      </c>
      <c r="AS152" t="s">
        <v>110</v>
      </c>
      <c r="AT152" t="s">
        <v>110</v>
      </c>
      <c r="AU152" t="s">
        <v>160</v>
      </c>
      <c r="AV152" t="s">
        <v>172</v>
      </c>
      <c r="AW152" t="s">
        <v>173</v>
      </c>
      <c r="AX152" t="s">
        <v>174</v>
      </c>
      <c r="AY152" t="s">
        <v>197</v>
      </c>
      <c r="AZ152">
        <v>4156260</v>
      </c>
      <c r="BA152" t="s">
        <v>116</v>
      </c>
      <c r="BB152" t="s">
        <v>117</v>
      </c>
      <c r="BC152" t="s">
        <v>118</v>
      </c>
      <c r="BD152" t="s">
        <v>118</v>
      </c>
      <c r="BE152" t="s">
        <v>119</v>
      </c>
      <c r="BG152" t="s">
        <v>119</v>
      </c>
      <c r="BH152">
        <v>95260</v>
      </c>
      <c r="BI152" t="s">
        <v>120</v>
      </c>
      <c r="BJ152" t="s">
        <v>120</v>
      </c>
      <c r="BK152" t="s">
        <v>120</v>
      </c>
      <c r="BL152" t="s">
        <v>121</v>
      </c>
      <c r="BM152" t="s">
        <v>122</v>
      </c>
      <c r="BN152" t="s">
        <v>123</v>
      </c>
      <c r="BO152">
        <v>63</v>
      </c>
      <c r="BP152">
        <v>358</v>
      </c>
      <c r="BQ152">
        <v>1113</v>
      </c>
      <c r="BR152">
        <v>2829</v>
      </c>
      <c r="BS152">
        <v>3</v>
      </c>
      <c r="BT152">
        <v>235</v>
      </c>
      <c r="BU152">
        <v>0</v>
      </c>
      <c r="BV152">
        <v>1</v>
      </c>
      <c r="BW152">
        <v>72</v>
      </c>
      <c r="BX152">
        <v>75</v>
      </c>
      <c r="BY152">
        <v>76</v>
      </c>
      <c r="BZ152">
        <v>95</v>
      </c>
      <c r="CA152">
        <v>4</v>
      </c>
      <c r="CB152">
        <v>0</v>
      </c>
      <c r="CC152">
        <v>0</v>
      </c>
      <c r="CD152">
        <v>0</v>
      </c>
      <c r="CE152" t="s">
        <v>124</v>
      </c>
      <c r="CF152" t="s">
        <v>125</v>
      </c>
      <c r="CG152" t="s">
        <v>166</v>
      </c>
      <c r="CH152" t="s">
        <v>183</v>
      </c>
      <c r="CI152" t="s">
        <v>184</v>
      </c>
      <c r="CJ152" t="s">
        <v>184</v>
      </c>
      <c r="CK152" t="s">
        <v>184</v>
      </c>
      <c r="CL152">
        <v>4606260</v>
      </c>
      <c r="CM152">
        <v>4609260</v>
      </c>
    </row>
    <row r="153" spans="1:91" hidden="1" x14ac:dyDescent="0.2">
      <c r="A153" t="s">
        <v>91</v>
      </c>
      <c r="B153" t="s">
        <v>92</v>
      </c>
      <c r="C153" t="s">
        <v>93</v>
      </c>
      <c r="D153" t="s">
        <v>94</v>
      </c>
      <c r="E153" t="s">
        <v>95</v>
      </c>
      <c r="F153" t="s">
        <v>203</v>
      </c>
      <c r="G153" t="s">
        <v>254</v>
      </c>
      <c r="H153">
        <v>32336260</v>
      </c>
      <c r="I153" t="s">
        <v>98</v>
      </c>
      <c r="J153" t="s">
        <v>99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 t="s">
        <v>205</v>
      </c>
      <c r="U153" t="s">
        <v>206</v>
      </c>
      <c r="V153" t="s">
        <v>207</v>
      </c>
      <c r="W153" t="s">
        <v>208</v>
      </c>
      <c r="X153">
        <v>30004260</v>
      </c>
      <c r="Y153" t="s">
        <v>101</v>
      </c>
      <c r="Z153" t="s">
        <v>102</v>
      </c>
      <c r="AA153" t="s">
        <v>103</v>
      </c>
      <c r="AB153" t="s">
        <v>104</v>
      </c>
      <c r="AC153" t="s">
        <v>104</v>
      </c>
      <c r="AD153">
        <v>341260</v>
      </c>
      <c r="AE153" t="s">
        <v>105</v>
      </c>
      <c r="AF153" t="s">
        <v>106</v>
      </c>
      <c r="AG153" t="s">
        <v>107</v>
      </c>
      <c r="AH153" t="s">
        <v>107</v>
      </c>
      <c r="AI153">
        <v>30084260</v>
      </c>
      <c r="AJ153" t="s">
        <v>108</v>
      </c>
      <c r="AK153" t="s">
        <v>108</v>
      </c>
      <c r="AM153" t="s">
        <v>108</v>
      </c>
      <c r="AN153">
        <v>235260</v>
      </c>
      <c r="AO153" t="s">
        <v>109</v>
      </c>
      <c r="AP153" t="s">
        <v>109</v>
      </c>
      <c r="AQ153" t="s">
        <v>109</v>
      </c>
      <c r="AR153">
        <v>4260</v>
      </c>
      <c r="AS153" t="s">
        <v>110</v>
      </c>
      <c r="AT153" t="s">
        <v>110</v>
      </c>
      <c r="AU153" t="s">
        <v>160</v>
      </c>
      <c r="AV153" t="s">
        <v>172</v>
      </c>
      <c r="AW153" t="s">
        <v>173</v>
      </c>
      <c r="AX153" t="s">
        <v>174</v>
      </c>
      <c r="AY153" t="s">
        <v>193</v>
      </c>
      <c r="AZ153">
        <v>4158260</v>
      </c>
      <c r="BA153" t="s">
        <v>116</v>
      </c>
      <c r="BB153" t="s">
        <v>117</v>
      </c>
      <c r="BC153" t="s">
        <v>118</v>
      </c>
      <c r="BD153" t="s">
        <v>118</v>
      </c>
      <c r="BE153" t="s">
        <v>119</v>
      </c>
      <c r="BG153" t="s">
        <v>119</v>
      </c>
      <c r="BH153">
        <v>95260</v>
      </c>
      <c r="BI153" t="s">
        <v>120</v>
      </c>
      <c r="BJ153" t="s">
        <v>120</v>
      </c>
      <c r="BK153" t="s">
        <v>120</v>
      </c>
      <c r="BL153" t="s">
        <v>121</v>
      </c>
      <c r="BM153" t="s">
        <v>122</v>
      </c>
      <c r="BN153" t="s">
        <v>123</v>
      </c>
      <c r="BO153">
        <v>63</v>
      </c>
      <c r="BP153">
        <v>358</v>
      </c>
      <c r="BQ153">
        <v>1113</v>
      </c>
      <c r="BR153">
        <v>2829</v>
      </c>
      <c r="BS153">
        <v>3</v>
      </c>
      <c r="BT153">
        <v>235</v>
      </c>
      <c r="BU153">
        <v>0</v>
      </c>
      <c r="BV153">
        <v>1</v>
      </c>
      <c r="BW153">
        <v>72</v>
      </c>
      <c r="BX153">
        <v>75</v>
      </c>
      <c r="BY153">
        <v>76</v>
      </c>
      <c r="BZ153">
        <v>95</v>
      </c>
      <c r="CA153">
        <v>4</v>
      </c>
      <c r="CB153">
        <v>0</v>
      </c>
      <c r="CC153">
        <v>0</v>
      </c>
      <c r="CD153">
        <v>0</v>
      </c>
      <c r="CE153" t="s">
        <v>124</v>
      </c>
      <c r="CF153" t="s">
        <v>125</v>
      </c>
      <c r="CG153" t="s">
        <v>166</v>
      </c>
      <c r="CH153" t="s">
        <v>183</v>
      </c>
      <c r="CI153" t="s">
        <v>184</v>
      </c>
      <c r="CJ153" t="s">
        <v>184</v>
      </c>
      <c r="CK153" t="s">
        <v>184</v>
      </c>
      <c r="CL153">
        <v>4606260</v>
      </c>
      <c r="CM153">
        <v>4609260</v>
      </c>
    </row>
    <row r="154" spans="1:91" hidden="1" x14ac:dyDescent="0.2">
      <c r="A154" t="s">
        <v>91</v>
      </c>
      <c r="B154" t="s">
        <v>92</v>
      </c>
      <c r="C154" t="s">
        <v>93</v>
      </c>
      <c r="D154" t="s">
        <v>94</v>
      </c>
      <c r="E154" t="s">
        <v>95</v>
      </c>
      <c r="F154" t="s">
        <v>203</v>
      </c>
      <c r="G154" t="s">
        <v>254</v>
      </c>
      <c r="H154">
        <v>32336260</v>
      </c>
      <c r="I154" t="s">
        <v>98</v>
      </c>
      <c r="J154" t="s">
        <v>99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 t="s">
        <v>205</v>
      </c>
      <c r="U154" t="s">
        <v>206</v>
      </c>
      <c r="V154" t="s">
        <v>207</v>
      </c>
      <c r="W154" t="s">
        <v>208</v>
      </c>
      <c r="X154">
        <v>30004260</v>
      </c>
      <c r="Y154" t="s">
        <v>101</v>
      </c>
      <c r="Z154" t="s">
        <v>102</v>
      </c>
      <c r="AA154" t="s">
        <v>103</v>
      </c>
      <c r="AB154" t="s">
        <v>104</v>
      </c>
      <c r="AC154" t="s">
        <v>104</v>
      </c>
      <c r="AD154">
        <v>341260</v>
      </c>
      <c r="AE154" t="s">
        <v>105</v>
      </c>
      <c r="AF154" t="s">
        <v>106</v>
      </c>
      <c r="AG154" t="s">
        <v>107</v>
      </c>
      <c r="AH154" t="s">
        <v>107</v>
      </c>
      <c r="AI154">
        <v>30084260</v>
      </c>
      <c r="AJ154" t="s">
        <v>108</v>
      </c>
      <c r="AK154" t="s">
        <v>108</v>
      </c>
      <c r="AM154" t="s">
        <v>108</v>
      </c>
      <c r="AN154">
        <v>235260</v>
      </c>
      <c r="AO154" t="s">
        <v>109</v>
      </c>
      <c r="AP154" t="s">
        <v>109</v>
      </c>
      <c r="AQ154" t="s">
        <v>109</v>
      </c>
      <c r="AR154">
        <v>4260</v>
      </c>
      <c r="AS154" t="s">
        <v>110</v>
      </c>
      <c r="AT154" t="s">
        <v>110</v>
      </c>
      <c r="AU154" t="s">
        <v>160</v>
      </c>
      <c r="AV154" t="s">
        <v>161</v>
      </c>
      <c r="AW154" t="s">
        <v>162</v>
      </c>
      <c r="AX154" t="s">
        <v>163</v>
      </c>
      <c r="AY154" t="s">
        <v>164</v>
      </c>
      <c r="AZ154">
        <v>4141260</v>
      </c>
      <c r="BA154" t="s">
        <v>116</v>
      </c>
      <c r="BB154" t="s">
        <v>117</v>
      </c>
      <c r="BC154" t="s">
        <v>118</v>
      </c>
      <c r="BD154" t="s">
        <v>118</v>
      </c>
      <c r="BE154" t="s">
        <v>119</v>
      </c>
      <c r="BG154" t="s">
        <v>119</v>
      </c>
      <c r="BH154">
        <v>95260</v>
      </c>
      <c r="BI154" t="s">
        <v>120</v>
      </c>
      <c r="BJ154" t="s">
        <v>120</v>
      </c>
      <c r="BK154" t="s">
        <v>120</v>
      </c>
      <c r="BL154" t="s">
        <v>121</v>
      </c>
      <c r="BM154" t="s">
        <v>122</v>
      </c>
      <c r="BN154" t="s">
        <v>123</v>
      </c>
      <c r="BO154">
        <v>63</v>
      </c>
      <c r="BP154">
        <v>359</v>
      </c>
      <c r="BQ154">
        <v>1111</v>
      </c>
      <c r="BR154">
        <v>2826</v>
      </c>
      <c r="BS154">
        <v>3</v>
      </c>
      <c r="BT154">
        <v>235</v>
      </c>
      <c r="BU154">
        <v>0</v>
      </c>
      <c r="BV154">
        <v>1</v>
      </c>
      <c r="BW154">
        <v>72</v>
      </c>
      <c r="BX154">
        <v>75</v>
      </c>
      <c r="BY154">
        <v>76</v>
      </c>
      <c r="BZ154">
        <v>95</v>
      </c>
      <c r="CA154">
        <v>4</v>
      </c>
      <c r="CB154">
        <v>0</v>
      </c>
      <c r="CC154">
        <v>0</v>
      </c>
      <c r="CD154">
        <v>0</v>
      </c>
      <c r="CE154" t="s">
        <v>124</v>
      </c>
      <c r="CF154" t="s">
        <v>125</v>
      </c>
      <c r="CG154" t="s">
        <v>166</v>
      </c>
      <c r="CH154" t="s">
        <v>167</v>
      </c>
      <c r="CI154" t="s">
        <v>168</v>
      </c>
      <c r="CJ154" t="s">
        <v>168</v>
      </c>
      <c r="CK154" t="s">
        <v>168</v>
      </c>
      <c r="CL154">
        <v>4606260</v>
      </c>
      <c r="CM154">
        <v>4609260</v>
      </c>
    </row>
    <row r="155" spans="1:91" hidden="1" x14ac:dyDescent="0.2">
      <c r="A155" t="s">
        <v>91</v>
      </c>
      <c r="B155" t="s">
        <v>92</v>
      </c>
      <c r="C155" t="s">
        <v>93</v>
      </c>
      <c r="D155" t="s">
        <v>94</v>
      </c>
      <c r="E155" t="s">
        <v>95</v>
      </c>
      <c r="F155" t="s">
        <v>203</v>
      </c>
      <c r="G155" t="s">
        <v>254</v>
      </c>
      <c r="H155">
        <v>32336260</v>
      </c>
      <c r="I155" t="s">
        <v>98</v>
      </c>
      <c r="J155" t="s">
        <v>99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 t="s">
        <v>205</v>
      </c>
      <c r="U155" t="s">
        <v>206</v>
      </c>
      <c r="V155" t="s">
        <v>207</v>
      </c>
      <c r="W155" t="s">
        <v>208</v>
      </c>
      <c r="X155">
        <v>30004260</v>
      </c>
      <c r="Y155" t="s">
        <v>101</v>
      </c>
      <c r="Z155" t="s">
        <v>102</v>
      </c>
      <c r="AA155" t="s">
        <v>103</v>
      </c>
      <c r="AB155" t="s">
        <v>104</v>
      </c>
      <c r="AC155" t="s">
        <v>104</v>
      </c>
      <c r="AD155">
        <v>341260</v>
      </c>
      <c r="AE155" t="s">
        <v>105</v>
      </c>
      <c r="AF155" t="s">
        <v>106</v>
      </c>
      <c r="AG155" t="s">
        <v>107</v>
      </c>
      <c r="AH155" t="s">
        <v>107</v>
      </c>
      <c r="AI155">
        <v>30084260</v>
      </c>
      <c r="AJ155" t="s">
        <v>108</v>
      </c>
      <c r="AK155" t="s">
        <v>108</v>
      </c>
      <c r="AM155" t="s">
        <v>108</v>
      </c>
      <c r="AN155">
        <v>235260</v>
      </c>
      <c r="AO155" t="s">
        <v>109</v>
      </c>
      <c r="AP155" t="s">
        <v>109</v>
      </c>
      <c r="AQ155" t="s">
        <v>109</v>
      </c>
      <c r="AR155">
        <v>4260</v>
      </c>
      <c r="AS155" t="s">
        <v>110</v>
      </c>
      <c r="AT155" t="s">
        <v>110</v>
      </c>
      <c r="AU155" t="s">
        <v>111</v>
      </c>
      <c r="AV155" t="s">
        <v>112</v>
      </c>
      <c r="AW155" t="s">
        <v>113</v>
      </c>
      <c r="AX155" t="s">
        <v>169</v>
      </c>
      <c r="AY155" t="s">
        <v>169</v>
      </c>
      <c r="AZ155">
        <v>3375260</v>
      </c>
      <c r="BA155" t="s">
        <v>116</v>
      </c>
      <c r="BB155" t="s">
        <v>117</v>
      </c>
      <c r="BC155" t="s">
        <v>118</v>
      </c>
      <c r="BD155" t="s">
        <v>118</v>
      </c>
      <c r="BE155" t="s">
        <v>119</v>
      </c>
      <c r="BG155" t="s">
        <v>119</v>
      </c>
      <c r="BH155">
        <v>95260</v>
      </c>
      <c r="BI155" t="s">
        <v>120</v>
      </c>
      <c r="BJ155" t="s">
        <v>120</v>
      </c>
      <c r="BK155" t="s">
        <v>120</v>
      </c>
      <c r="BL155" t="s">
        <v>121</v>
      </c>
      <c r="BM155" t="s">
        <v>122</v>
      </c>
      <c r="BN155" t="s">
        <v>123</v>
      </c>
      <c r="BO155">
        <v>64</v>
      </c>
      <c r="BP155">
        <v>337</v>
      </c>
      <c r="BQ155">
        <v>849</v>
      </c>
      <c r="BR155">
        <v>2171</v>
      </c>
      <c r="BS155">
        <v>3</v>
      </c>
      <c r="BT155">
        <v>235</v>
      </c>
      <c r="BU155">
        <v>0</v>
      </c>
      <c r="BV155">
        <v>1</v>
      </c>
      <c r="BW155">
        <v>72</v>
      </c>
      <c r="BX155">
        <v>75</v>
      </c>
      <c r="BY155">
        <v>76</v>
      </c>
      <c r="BZ155">
        <v>95</v>
      </c>
      <c r="CA155">
        <v>4</v>
      </c>
      <c r="CB155">
        <v>0</v>
      </c>
      <c r="CC155">
        <v>0</v>
      </c>
      <c r="CD155">
        <v>0</v>
      </c>
      <c r="CE155" t="s">
        <v>124</v>
      </c>
      <c r="CF155" t="s">
        <v>125</v>
      </c>
      <c r="CG155" t="s">
        <v>126</v>
      </c>
      <c r="CH155" t="s">
        <v>126</v>
      </c>
      <c r="CI155" t="s">
        <v>126</v>
      </c>
      <c r="CJ155" t="s">
        <v>126</v>
      </c>
      <c r="CK155" t="s">
        <v>126</v>
      </c>
      <c r="CL155">
        <v>4606260</v>
      </c>
      <c r="CM155">
        <v>4609260</v>
      </c>
    </row>
    <row r="156" spans="1:91" hidden="1" x14ac:dyDescent="0.2">
      <c r="A156" t="s">
        <v>91</v>
      </c>
      <c r="B156" t="s">
        <v>92</v>
      </c>
      <c r="C156" t="s">
        <v>93</v>
      </c>
      <c r="D156" t="s">
        <v>94</v>
      </c>
      <c r="E156" t="s">
        <v>95</v>
      </c>
      <c r="F156" t="s">
        <v>203</v>
      </c>
      <c r="G156" t="s">
        <v>254</v>
      </c>
      <c r="H156">
        <v>32336260</v>
      </c>
      <c r="I156" t="s">
        <v>98</v>
      </c>
      <c r="J156" t="s">
        <v>99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 t="s">
        <v>205</v>
      </c>
      <c r="U156" t="s">
        <v>206</v>
      </c>
      <c r="V156" t="s">
        <v>207</v>
      </c>
      <c r="W156" t="s">
        <v>208</v>
      </c>
      <c r="X156">
        <v>30004260</v>
      </c>
      <c r="Y156" t="s">
        <v>101</v>
      </c>
      <c r="Z156" t="s">
        <v>102</v>
      </c>
      <c r="AA156" t="s">
        <v>103</v>
      </c>
      <c r="AB156" t="s">
        <v>104</v>
      </c>
      <c r="AC156" t="s">
        <v>104</v>
      </c>
      <c r="AD156">
        <v>341260</v>
      </c>
      <c r="AE156" t="s">
        <v>105</v>
      </c>
      <c r="AF156" t="s">
        <v>106</v>
      </c>
      <c r="AG156" t="s">
        <v>107</v>
      </c>
      <c r="AH156" t="s">
        <v>107</v>
      </c>
      <c r="AI156">
        <v>30084260</v>
      </c>
      <c r="AJ156" t="s">
        <v>108</v>
      </c>
      <c r="AK156" t="s">
        <v>108</v>
      </c>
      <c r="AM156" t="s">
        <v>108</v>
      </c>
      <c r="AN156">
        <v>235260</v>
      </c>
      <c r="AO156" t="s">
        <v>109</v>
      </c>
      <c r="AP156" t="s">
        <v>109</v>
      </c>
      <c r="AQ156" t="s">
        <v>109</v>
      </c>
      <c r="AR156">
        <v>4260</v>
      </c>
      <c r="AS156" t="s">
        <v>110</v>
      </c>
      <c r="AT156" t="s">
        <v>110</v>
      </c>
      <c r="AU156" t="s">
        <v>111</v>
      </c>
      <c r="AV156" t="s">
        <v>194</v>
      </c>
      <c r="AW156" t="s">
        <v>255</v>
      </c>
      <c r="AX156" t="s">
        <v>255</v>
      </c>
      <c r="AY156" t="s">
        <v>255</v>
      </c>
      <c r="AZ156">
        <v>2271260</v>
      </c>
      <c r="BA156" t="s">
        <v>116</v>
      </c>
      <c r="BB156" t="s">
        <v>117</v>
      </c>
      <c r="BC156" t="s">
        <v>118</v>
      </c>
      <c r="BD156" t="s">
        <v>118</v>
      </c>
      <c r="BE156" t="s">
        <v>119</v>
      </c>
      <c r="BG156" t="s">
        <v>119</v>
      </c>
      <c r="BH156">
        <v>95260</v>
      </c>
      <c r="BI156" t="s">
        <v>120</v>
      </c>
      <c r="BJ156" t="s">
        <v>120</v>
      </c>
      <c r="BK156" t="s">
        <v>120</v>
      </c>
      <c r="BL156" t="s">
        <v>121</v>
      </c>
      <c r="BM156" t="s">
        <v>122</v>
      </c>
      <c r="BN156" t="s">
        <v>123</v>
      </c>
      <c r="BO156">
        <v>64</v>
      </c>
      <c r="BP156">
        <v>331</v>
      </c>
      <c r="BQ156">
        <v>893</v>
      </c>
      <c r="BR156">
        <v>2271</v>
      </c>
      <c r="BS156">
        <v>3</v>
      </c>
      <c r="BT156">
        <v>235</v>
      </c>
      <c r="BU156">
        <v>0</v>
      </c>
      <c r="BV156">
        <v>1</v>
      </c>
      <c r="BW156">
        <v>72</v>
      </c>
      <c r="BX156">
        <v>75</v>
      </c>
      <c r="BY156">
        <v>76</v>
      </c>
      <c r="BZ156">
        <v>95</v>
      </c>
      <c r="CA156">
        <v>4</v>
      </c>
      <c r="CB156">
        <v>0</v>
      </c>
      <c r="CC156">
        <v>0</v>
      </c>
      <c r="CD156">
        <v>0</v>
      </c>
      <c r="CE156" t="s">
        <v>124</v>
      </c>
      <c r="CF156" t="s">
        <v>139</v>
      </c>
      <c r="CG156" t="s">
        <v>185</v>
      </c>
      <c r="CH156" t="s">
        <v>186</v>
      </c>
      <c r="CI156" t="s">
        <v>186</v>
      </c>
      <c r="CJ156" t="s">
        <v>186</v>
      </c>
      <c r="CK156" t="s">
        <v>186</v>
      </c>
      <c r="CL156">
        <v>4606260</v>
      </c>
      <c r="CM156">
        <v>4609260</v>
      </c>
    </row>
    <row r="157" spans="1:91" hidden="1" x14ac:dyDescent="0.2">
      <c r="A157" t="s">
        <v>91</v>
      </c>
      <c r="B157" t="s">
        <v>92</v>
      </c>
      <c r="C157" t="s">
        <v>93</v>
      </c>
      <c r="D157" t="s">
        <v>94</v>
      </c>
      <c r="E157" t="s">
        <v>95</v>
      </c>
      <c r="F157" t="s">
        <v>203</v>
      </c>
      <c r="G157" t="s">
        <v>254</v>
      </c>
      <c r="H157">
        <v>32336260</v>
      </c>
      <c r="I157" t="s">
        <v>98</v>
      </c>
      <c r="J157" t="s">
        <v>99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 t="s">
        <v>205</v>
      </c>
      <c r="U157" t="s">
        <v>206</v>
      </c>
      <c r="V157" t="s">
        <v>207</v>
      </c>
      <c r="W157" t="s">
        <v>208</v>
      </c>
      <c r="X157">
        <v>30004260</v>
      </c>
      <c r="Y157" t="s">
        <v>101</v>
      </c>
      <c r="Z157" t="s">
        <v>102</v>
      </c>
      <c r="AA157" t="s">
        <v>103</v>
      </c>
      <c r="AB157" t="s">
        <v>104</v>
      </c>
      <c r="AC157" t="s">
        <v>104</v>
      </c>
      <c r="AD157">
        <v>341260</v>
      </c>
      <c r="AE157" t="s">
        <v>105</v>
      </c>
      <c r="AF157" t="s">
        <v>106</v>
      </c>
      <c r="AG157" t="s">
        <v>107</v>
      </c>
      <c r="AH157" t="s">
        <v>107</v>
      </c>
      <c r="AI157">
        <v>30084260</v>
      </c>
      <c r="AJ157" t="s">
        <v>108</v>
      </c>
      <c r="AK157" t="s">
        <v>108</v>
      </c>
      <c r="AM157" t="s">
        <v>108</v>
      </c>
      <c r="AN157">
        <v>235260</v>
      </c>
      <c r="AO157" t="s">
        <v>109</v>
      </c>
      <c r="AP157" t="s">
        <v>109</v>
      </c>
      <c r="AQ157" t="s">
        <v>109</v>
      </c>
      <c r="AR157">
        <v>4260</v>
      </c>
      <c r="AS157" t="s">
        <v>110</v>
      </c>
      <c r="AT157" t="s">
        <v>110</v>
      </c>
      <c r="AU157" t="s">
        <v>160</v>
      </c>
      <c r="AV157" t="s">
        <v>172</v>
      </c>
      <c r="AW157" t="s">
        <v>173</v>
      </c>
      <c r="AX157" t="s">
        <v>174</v>
      </c>
      <c r="AY157" t="s">
        <v>214</v>
      </c>
      <c r="AZ157">
        <v>4164260</v>
      </c>
      <c r="BA157" t="s">
        <v>116</v>
      </c>
      <c r="BB157" t="s">
        <v>117</v>
      </c>
      <c r="BC157" t="s">
        <v>118</v>
      </c>
      <c r="BD157" t="s">
        <v>118</v>
      </c>
      <c r="BE157" t="s">
        <v>119</v>
      </c>
      <c r="BG157" t="s">
        <v>119</v>
      </c>
      <c r="BH157">
        <v>95260</v>
      </c>
      <c r="BI157" t="s">
        <v>120</v>
      </c>
      <c r="BJ157" t="s">
        <v>120</v>
      </c>
      <c r="BK157" t="s">
        <v>120</v>
      </c>
      <c r="BL157" t="s">
        <v>121</v>
      </c>
      <c r="BM157" t="s">
        <v>122</v>
      </c>
      <c r="BN157" t="s">
        <v>123</v>
      </c>
      <c r="BO157">
        <v>63</v>
      </c>
      <c r="BP157">
        <v>358</v>
      </c>
      <c r="BQ157">
        <v>1113</v>
      </c>
      <c r="BR157">
        <v>2829</v>
      </c>
      <c r="BS157">
        <v>3</v>
      </c>
      <c r="BT157">
        <v>235</v>
      </c>
      <c r="BU157">
        <v>0</v>
      </c>
      <c r="BV157">
        <v>1</v>
      </c>
      <c r="BW157">
        <v>72</v>
      </c>
      <c r="BX157">
        <v>75</v>
      </c>
      <c r="BY157">
        <v>76</v>
      </c>
      <c r="BZ157">
        <v>95</v>
      </c>
      <c r="CA157">
        <v>4</v>
      </c>
      <c r="CB157">
        <v>0</v>
      </c>
      <c r="CC157">
        <v>0</v>
      </c>
      <c r="CD157">
        <v>0</v>
      </c>
      <c r="CE157" t="s">
        <v>124</v>
      </c>
      <c r="CF157" t="s">
        <v>125</v>
      </c>
      <c r="CG157" t="s">
        <v>166</v>
      </c>
      <c r="CH157" t="s">
        <v>183</v>
      </c>
      <c r="CI157" t="s">
        <v>184</v>
      </c>
      <c r="CJ157" t="s">
        <v>184</v>
      </c>
      <c r="CK157" t="s">
        <v>184</v>
      </c>
      <c r="CL157">
        <v>4606260</v>
      </c>
      <c r="CM157">
        <v>4609260</v>
      </c>
    </row>
    <row r="158" spans="1:91" hidden="1" x14ac:dyDescent="0.2">
      <c r="A158" t="s">
        <v>91</v>
      </c>
      <c r="B158" t="s">
        <v>92</v>
      </c>
      <c r="C158" t="s">
        <v>93</v>
      </c>
      <c r="D158" t="s">
        <v>94</v>
      </c>
      <c r="E158" t="s">
        <v>95</v>
      </c>
      <c r="F158" t="s">
        <v>203</v>
      </c>
      <c r="G158" t="s">
        <v>254</v>
      </c>
      <c r="H158">
        <v>32336260</v>
      </c>
      <c r="I158" t="s">
        <v>98</v>
      </c>
      <c r="J158" t="s">
        <v>99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 t="s">
        <v>205</v>
      </c>
      <c r="U158" t="s">
        <v>206</v>
      </c>
      <c r="V158" t="s">
        <v>207</v>
      </c>
      <c r="W158" t="s">
        <v>208</v>
      </c>
      <c r="X158">
        <v>30004260</v>
      </c>
      <c r="Y158" t="s">
        <v>101</v>
      </c>
      <c r="Z158" t="s">
        <v>102</v>
      </c>
      <c r="AA158" t="s">
        <v>103</v>
      </c>
      <c r="AB158" t="s">
        <v>104</v>
      </c>
      <c r="AC158" t="s">
        <v>104</v>
      </c>
      <c r="AD158">
        <v>341260</v>
      </c>
      <c r="AE158" t="s">
        <v>105</v>
      </c>
      <c r="AF158" t="s">
        <v>106</v>
      </c>
      <c r="AG158" t="s">
        <v>107</v>
      </c>
      <c r="AH158" t="s">
        <v>107</v>
      </c>
      <c r="AI158">
        <v>30084260</v>
      </c>
      <c r="AJ158" t="s">
        <v>108</v>
      </c>
      <c r="AK158" t="s">
        <v>108</v>
      </c>
      <c r="AM158" t="s">
        <v>108</v>
      </c>
      <c r="AN158">
        <v>235260</v>
      </c>
      <c r="AO158" t="s">
        <v>109</v>
      </c>
      <c r="AP158" t="s">
        <v>109</v>
      </c>
      <c r="AQ158" t="s">
        <v>109</v>
      </c>
      <c r="AR158">
        <v>4260</v>
      </c>
      <c r="AS158" t="s">
        <v>110</v>
      </c>
      <c r="AT158" t="s">
        <v>110</v>
      </c>
      <c r="AU158" t="s">
        <v>160</v>
      </c>
      <c r="AV158" t="s">
        <v>172</v>
      </c>
      <c r="AW158" t="s">
        <v>173</v>
      </c>
      <c r="AX158" t="s">
        <v>174</v>
      </c>
      <c r="AY158" t="s">
        <v>175</v>
      </c>
      <c r="AZ158">
        <v>4162260</v>
      </c>
      <c r="BA158" t="s">
        <v>116</v>
      </c>
      <c r="BB158" t="s">
        <v>117</v>
      </c>
      <c r="BC158" t="s">
        <v>118</v>
      </c>
      <c r="BD158" t="s">
        <v>118</v>
      </c>
      <c r="BE158" t="s">
        <v>119</v>
      </c>
      <c r="BG158" t="s">
        <v>119</v>
      </c>
      <c r="BH158">
        <v>95260</v>
      </c>
      <c r="BI158" t="s">
        <v>120</v>
      </c>
      <c r="BJ158" t="s">
        <v>120</v>
      </c>
      <c r="BK158" t="s">
        <v>120</v>
      </c>
      <c r="BL158" t="s">
        <v>121</v>
      </c>
      <c r="BM158" t="s">
        <v>122</v>
      </c>
      <c r="BN158" t="s">
        <v>123</v>
      </c>
      <c r="BO158">
        <v>63</v>
      </c>
      <c r="BP158">
        <v>358</v>
      </c>
      <c r="BQ158">
        <v>1113</v>
      </c>
      <c r="BR158">
        <v>2829</v>
      </c>
      <c r="BS158">
        <v>3</v>
      </c>
      <c r="BT158">
        <v>235</v>
      </c>
      <c r="BU158">
        <v>0</v>
      </c>
      <c r="BV158">
        <v>1</v>
      </c>
      <c r="BW158">
        <v>72</v>
      </c>
      <c r="BX158">
        <v>75</v>
      </c>
      <c r="BY158">
        <v>76</v>
      </c>
      <c r="BZ158">
        <v>95</v>
      </c>
      <c r="CA158">
        <v>4</v>
      </c>
      <c r="CB158">
        <v>0</v>
      </c>
      <c r="CC158">
        <v>0</v>
      </c>
      <c r="CD158">
        <v>0</v>
      </c>
      <c r="CE158" t="s">
        <v>124</v>
      </c>
      <c r="CF158" t="s">
        <v>125</v>
      </c>
      <c r="CG158" t="s">
        <v>166</v>
      </c>
      <c r="CH158" t="s">
        <v>183</v>
      </c>
      <c r="CI158" t="s">
        <v>184</v>
      </c>
      <c r="CJ158" t="s">
        <v>184</v>
      </c>
      <c r="CK158" t="s">
        <v>184</v>
      </c>
      <c r="CL158">
        <v>4606260</v>
      </c>
      <c r="CM158">
        <v>4609260</v>
      </c>
    </row>
    <row r="159" spans="1:91" hidden="1" x14ac:dyDescent="0.2">
      <c r="A159" t="s">
        <v>91</v>
      </c>
      <c r="B159" t="s">
        <v>92</v>
      </c>
      <c r="C159" t="s">
        <v>93</v>
      </c>
      <c r="D159" t="s">
        <v>94</v>
      </c>
      <c r="E159" t="s">
        <v>95</v>
      </c>
      <c r="F159" t="s">
        <v>203</v>
      </c>
      <c r="G159" t="s">
        <v>254</v>
      </c>
      <c r="H159">
        <v>32336260</v>
      </c>
      <c r="I159" t="s">
        <v>98</v>
      </c>
      <c r="J159" t="s">
        <v>99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 t="s">
        <v>205</v>
      </c>
      <c r="U159" t="s">
        <v>206</v>
      </c>
      <c r="V159" t="s">
        <v>207</v>
      </c>
      <c r="W159" t="s">
        <v>208</v>
      </c>
      <c r="X159">
        <v>30004260</v>
      </c>
      <c r="Y159" t="s">
        <v>101</v>
      </c>
      <c r="Z159" t="s">
        <v>102</v>
      </c>
      <c r="AA159" t="s">
        <v>103</v>
      </c>
      <c r="AB159" t="s">
        <v>104</v>
      </c>
      <c r="AC159" t="s">
        <v>104</v>
      </c>
      <c r="AD159">
        <v>341260</v>
      </c>
      <c r="AE159" t="s">
        <v>105</v>
      </c>
      <c r="AF159" t="s">
        <v>106</v>
      </c>
      <c r="AG159" t="s">
        <v>107</v>
      </c>
      <c r="AH159" t="s">
        <v>107</v>
      </c>
      <c r="AI159">
        <v>30084260</v>
      </c>
      <c r="AJ159" t="s">
        <v>108</v>
      </c>
      <c r="AK159" t="s">
        <v>108</v>
      </c>
      <c r="AM159" t="s">
        <v>108</v>
      </c>
      <c r="AN159">
        <v>235260</v>
      </c>
      <c r="AO159" t="s">
        <v>109</v>
      </c>
      <c r="AP159" t="s">
        <v>109</v>
      </c>
      <c r="AQ159" t="s">
        <v>109</v>
      </c>
      <c r="AR159">
        <v>4260</v>
      </c>
      <c r="AS159" t="s">
        <v>110</v>
      </c>
      <c r="AT159" t="s">
        <v>110</v>
      </c>
      <c r="AU159" t="s">
        <v>160</v>
      </c>
      <c r="AV159" t="s">
        <v>172</v>
      </c>
      <c r="AW159" t="s">
        <v>173</v>
      </c>
      <c r="AX159" t="s">
        <v>174</v>
      </c>
      <c r="AY159" t="s">
        <v>192</v>
      </c>
      <c r="AZ159">
        <v>4155260</v>
      </c>
      <c r="BA159" t="s">
        <v>116</v>
      </c>
      <c r="BB159" t="s">
        <v>117</v>
      </c>
      <c r="BC159" t="s">
        <v>118</v>
      </c>
      <c r="BD159" t="s">
        <v>118</v>
      </c>
      <c r="BE159" t="s">
        <v>119</v>
      </c>
      <c r="BG159" t="s">
        <v>119</v>
      </c>
      <c r="BH159">
        <v>95260</v>
      </c>
      <c r="BI159" t="s">
        <v>120</v>
      </c>
      <c r="BJ159" t="s">
        <v>120</v>
      </c>
      <c r="BK159" t="s">
        <v>120</v>
      </c>
      <c r="BL159" t="s">
        <v>121</v>
      </c>
      <c r="BM159" t="s">
        <v>122</v>
      </c>
      <c r="BN159" t="s">
        <v>123</v>
      </c>
      <c r="BO159">
        <v>63</v>
      </c>
      <c r="BP159">
        <v>358</v>
      </c>
      <c r="BQ159">
        <v>1113</v>
      </c>
      <c r="BR159">
        <v>2829</v>
      </c>
      <c r="BS159">
        <v>3</v>
      </c>
      <c r="BT159">
        <v>235</v>
      </c>
      <c r="BU159">
        <v>0</v>
      </c>
      <c r="BV159">
        <v>1</v>
      </c>
      <c r="BW159">
        <v>72</v>
      </c>
      <c r="BX159">
        <v>75</v>
      </c>
      <c r="BY159">
        <v>76</v>
      </c>
      <c r="BZ159">
        <v>95</v>
      </c>
      <c r="CA159">
        <v>4</v>
      </c>
      <c r="CB159">
        <v>0</v>
      </c>
      <c r="CC159">
        <v>0</v>
      </c>
      <c r="CD159">
        <v>0</v>
      </c>
      <c r="CE159" t="s">
        <v>124</v>
      </c>
      <c r="CF159" t="s">
        <v>125</v>
      </c>
      <c r="CG159" t="s">
        <v>166</v>
      </c>
      <c r="CH159" t="s">
        <v>183</v>
      </c>
      <c r="CI159" t="s">
        <v>184</v>
      </c>
      <c r="CJ159" t="s">
        <v>184</v>
      </c>
      <c r="CK159" t="s">
        <v>184</v>
      </c>
      <c r="CL159">
        <v>4606260</v>
      </c>
      <c r="CM159">
        <v>4609260</v>
      </c>
    </row>
    <row r="160" spans="1:91" hidden="1" x14ac:dyDescent="0.2">
      <c r="A160" t="s">
        <v>91</v>
      </c>
      <c r="B160" t="s">
        <v>92</v>
      </c>
      <c r="C160" t="s">
        <v>93</v>
      </c>
      <c r="D160" t="s">
        <v>94</v>
      </c>
      <c r="E160" t="s">
        <v>95</v>
      </c>
      <c r="F160" t="s">
        <v>203</v>
      </c>
      <c r="G160" t="s">
        <v>254</v>
      </c>
      <c r="H160">
        <v>32336260</v>
      </c>
      <c r="I160" t="s">
        <v>98</v>
      </c>
      <c r="J160" t="s">
        <v>99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 t="s">
        <v>205</v>
      </c>
      <c r="U160" t="s">
        <v>206</v>
      </c>
      <c r="V160" t="s">
        <v>207</v>
      </c>
      <c r="W160" t="s">
        <v>208</v>
      </c>
      <c r="X160">
        <v>30004260</v>
      </c>
      <c r="Y160" t="s">
        <v>101</v>
      </c>
      <c r="Z160" t="s">
        <v>102</v>
      </c>
      <c r="AA160" t="s">
        <v>103</v>
      </c>
      <c r="AB160" t="s">
        <v>104</v>
      </c>
      <c r="AC160" t="s">
        <v>104</v>
      </c>
      <c r="AD160">
        <v>341260</v>
      </c>
      <c r="AE160" t="s">
        <v>105</v>
      </c>
      <c r="AF160" t="s">
        <v>106</v>
      </c>
      <c r="AG160" t="s">
        <v>107</v>
      </c>
      <c r="AH160" t="s">
        <v>107</v>
      </c>
      <c r="AI160">
        <v>30084260</v>
      </c>
      <c r="AJ160" t="s">
        <v>108</v>
      </c>
      <c r="AK160" t="s">
        <v>108</v>
      </c>
      <c r="AM160" t="s">
        <v>108</v>
      </c>
      <c r="AN160">
        <v>235260</v>
      </c>
      <c r="AO160" t="s">
        <v>109</v>
      </c>
      <c r="AP160" t="s">
        <v>109</v>
      </c>
      <c r="AQ160" t="s">
        <v>109</v>
      </c>
      <c r="AR160">
        <v>4260</v>
      </c>
      <c r="AS160" t="s">
        <v>110</v>
      </c>
      <c r="AT160" t="s">
        <v>110</v>
      </c>
      <c r="AU160" t="s">
        <v>160</v>
      </c>
      <c r="AV160" t="s">
        <v>172</v>
      </c>
      <c r="AW160" t="s">
        <v>173</v>
      </c>
      <c r="AX160" t="s">
        <v>174</v>
      </c>
      <c r="AY160" t="s">
        <v>198</v>
      </c>
      <c r="AZ160">
        <v>4157260</v>
      </c>
      <c r="BA160" t="s">
        <v>116</v>
      </c>
      <c r="BB160" t="s">
        <v>117</v>
      </c>
      <c r="BC160" t="s">
        <v>118</v>
      </c>
      <c r="BD160" t="s">
        <v>118</v>
      </c>
      <c r="BE160" t="s">
        <v>119</v>
      </c>
      <c r="BG160" t="s">
        <v>119</v>
      </c>
      <c r="BH160">
        <v>95260</v>
      </c>
      <c r="BI160" t="s">
        <v>120</v>
      </c>
      <c r="BJ160" t="s">
        <v>120</v>
      </c>
      <c r="BK160" t="s">
        <v>120</v>
      </c>
      <c r="BL160" t="s">
        <v>121</v>
      </c>
      <c r="BM160" t="s">
        <v>122</v>
      </c>
      <c r="BN160" t="s">
        <v>123</v>
      </c>
      <c r="BO160">
        <v>63</v>
      </c>
      <c r="BP160">
        <v>358</v>
      </c>
      <c r="BQ160">
        <v>1113</v>
      </c>
      <c r="BR160">
        <v>2829</v>
      </c>
      <c r="BS160">
        <v>3</v>
      </c>
      <c r="BT160">
        <v>235</v>
      </c>
      <c r="BU160">
        <v>0</v>
      </c>
      <c r="BV160">
        <v>1</v>
      </c>
      <c r="BW160">
        <v>72</v>
      </c>
      <c r="BX160">
        <v>75</v>
      </c>
      <c r="BY160">
        <v>76</v>
      </c>
      <c r="BZ160">
        <v>95</v>
      </c>
      <c r="CA160">
        <v>4</v>
      </c>
      <c r="CB160">
        <v>0</v>
      </c>
      <c r="CC160">
        <v>0</v>
      </c>
      <c r="CD160">
        <v>0</v>
      </c>
      <c r="CE160" t="s">
        <v>124</v>
      </c>
      <c r="CF160" t="s">
        <v>125</v>
      </c>
      <c r="CG160" t="s">
        <v>166</v>
      </c>
      <c r="CH160" t="s">
        <v>183</v>
      </c>
      <c r="CI160" t="s">
        <v>184</v>
      </c>
      <c r="CJ160" t="s">
        <v>184</v>
      </c>
      <c r="CK160" t="s">
        <v>184</v>
      </c>
      <c r="CL160">
        <v>4606260</v>
      </c>
      <c r="CM160">
        <v>4609260</v>
      </c>
    </row>
    <row r="161" spans="1:91" hidden="1" x14ac:dyDescent="0.2">
      <c r="A161" t="s">
        <v>91</v>
      </c>
      <c r="B161" t="s">
        <v>92</v>
      </c>
      <c r="C161" t="s">
        <v>93</v>
      </c>
      <c r="D161" t="s">
        <v>94</v>
      </c>
      <c r="E161" t="s">
        <v>95</v>
      </c>
      <c r="F161" t="s">
        <v>203</v>
      </c>
      <c r="G161" t="s">
        <v>254</v>
      </c>
      <c r="H161">
        <v>32336260</v>
      </c>
      <c r="I161" t="s">
        <v>98</v>
      </c>
      <c r="J161" t="s">
        <v>99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 s="1">
        <v>-1.1641500000000001E-10</v>
      </c>
      <c r="T161" t="s">
        <v>205</v>
      </c>
      <c r="U161" t="s">
        <v>206</v>
      </c>
      <c r="V161" t="s">
        <v>207</v>
      </c>
      <c r="W161" t="s">
        <v>208</v>
      </c>
      <c r="X161">
        <v>30004260</v>
      </c>
      <c r="Y161" t="s">
        <v>101</v>
      </c>
      <c r="Z161" t="s">
        <v>102</v>
      </c>
      <c r="AA161" t="s">
        <v>103</v>
      </c>
      <c r="AB161" t="s">
        <v>104</v>
      </c>
      <c r="AC161" t="s">
        <v>104</v>
      </c>
      <c r="AD161">
        <v>341260</v>
      </c>
      <c r="AE161" t="s">
        <v>105</v>
      </c>
      <c r="AF161" t="s">
        <v>106</v>
      </c>
      <c r="AG161" t="s">
        <v>107</v>
      </c>
      <c r="AH161" t="s">
        <v>107</v>
      </c>
      <c r="AI161">
        <v>30084260</v>
      </c>
      <c r="AJ161" t="s">
        <v>108</v>
      </c>
      <c r="AK161" t="s">
        <v>108</v>
      </c>
      <c r="AM161" t="s">
        <v>108</v>
      </c>
      <c r="AN161">
        <v>235260</v>
      </c>
      <c r="AO161" t="s">
        <v>109</v>
      </c>
      <c r="AP161" t="s">
        <v>109</v>
      </c>
      <c r="AQ161" t="s">
        <v>109</v>
      </c>
      <c r="AR161">
        <v>4260</v>
      </c>
      <c r="AS161" t="s">
        <v>110</v>
      </c>
      <c r="AT161" t="s">
        <v>110</v>
      </c>
      <c r="AU161" t="s">
        <v>160</v>
      </c>
      <c r="AV161" t="s">
        <v>161</v>
      </c>
      <c r="AW161" t="s">
        <v>162</v>
      </c>
      <c r="AX161" t="s">
        <v>163</v>
      </c>
      <c r="AY161" t="s">
        <v>200</v>
      </c>
      <c r="AZ161">
        <v>4143260</v>
      </c>
      <c r="BA161" t="s">
        <v>116</v>
      </c>
      <c r="BB161" t="s">
        <v>117</v>
      </c>
      <c r="BC161" t="s">
        <v>118</v>
      </c>
      <c r="BD161" t="s">
        <v>118</v>
      </c>
      <c r="BE161" t="s">
        <v>119</v>
      </c>
      <c r="BG161" t="s">
        <v>119</v>
      </c>
      <c r="BH161">
        <v>95260</v>
      </c>
      <c r="BI161" t="s">
        <v>120</v>
      </c>
      <c r="BJ161" t="s">
        <v>120</v>
      </c>
      <c r="BK161" t="s">
        <v>120</v>
      </c>
      <c r="BL161" t="s">
        <v>121</v>
      </c>
      <c r="BM161" t="s">
        <v>122</v>
      </c>
      <c r="BN161" t="s">
        <v>123</v>
      </c>
      <c r="BO161">
        <v>63</v>
      </c>
      <c r="BP161">
        <v>359</v>
      </c>
      <c r="BQ161">
        <v>1111</v>
      </c>
      <c r="BR161">
        <v>2826</v>
      </c>
      <c r="BS161">
        <v>3</v>
      </c>
      <c r="BT161">
        <v>235</v>
      </c>
      <c r="BU161">
        <v>0</v>
      </c>
      <c r="BV161">
        <v>1</v>
      </c>
      <c r="BW161">
        <v>72</v>
      </c>
      <c r="BX161">
        <v>75</v>
      </c>
      <c r="BY161">
        <v>76</v>
      </c>
      <c r="BZ161">
        <v>95</v>
      </c>
      <c r="CA161">
        <v>4</v>
      </c>
      <c r="CB161">
        <v>0</v>
      </c>
      <c r="CC161">
        <v>0</v>
      </c>
      <c r="CD161">
        <v>0</v>
      </c>
      <c r="CE161" t="s">
        <v>124</v>
      </c>
      <c r="CF161" t="s">
        <v>125</v>
      </c>
      <c r="CG161" t="s">
        <v>166</v>
      </c>
      <c r="CH161" t="s">
        <v>167</v>
      </c>
      <c r="CI161" t="s">
        <v>168</v>
      </c>
      <c r="CJ161" t="s">
        <v>168</v>
      </c>
      <c r="CK161" t="s">
        <v>168</v>
      </c>
      <c r="CL161">
        <v>4606260</v>
      </c>
      <c r="CM161">
        <v>4609260</v>
      </c>
    </row>
    <row r="162" spans="1:91" hidden="1" x14ac:dyDescent="0.2">
      <c r="A162" t="s">
        <v>91</v>
      </c>
      <c r="B162" t="s">
        <v>92</v>
      </c>
      <c r="C162" t="s">
        <v>93</v>
      </c>
      <c r="D162" t="s">
        <v>94</v>
      </c>
      <c r="E162" t="s">
        <v>95</v>
      </c>
      <c r="F162" t="s">
        <v>203</v>
      </c>
      <c r="G162" t="s">
        <v>254</v>
      </c>
      <c r="H162">
        <v>32336260</v>
      </c>
      <c r="I162" t="s">
        <v>98</v>
      </c>
      <c r="J162" t="s">
        <v>99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63.02</v>
      </c>
      <c r="R162">
        <v>0</v>
      </c>
      <c r="S162">
        <v>-63.02</v>
      </c>
      <c r="T162" t="s">
        <v>205</v>
      </c>
      <c r="U162" t="s">
        <v>206</v>
      </c>
      <c r="V162" t="s">
        <v>207</v>
      </c>
      <c r="W162" t="s">
        <v>208</v>
      </c>
      <c r="X162">
        <v>30004260</v>
      </c>
      <c r="Y162" t="s">
        <v>101</v>
      </c>
      <c r="Z162" t="s">
        <v>102</v>
      </c>
      <c r="AA162" t="s">
        <v>103</v>
      </c>
      <c r="AB162" t="s">
        <v>104</v>
      </c>
      <c r="AC162" t="s">
        <v>104</v>
      </c>
      <c r="AD162">
        <v>341260</v>
      </c>
      <c r="AE162" t="s">
        <v>105</v>
      </c>
      <c r="AF162" t="s">
        <v>106</v>
      </c>
      <c r="AG162" t="s">
        <v>107</v>
      </c>
      <c r="AH162" t="s">
        <v>107</v>
      </c>
      <c r="AI162">
        <v>30084260</v>
      </c>
      <c r="AJ162" t="s">
        <v>108</v>
      </c>
      <c r="AK162" t="s">
        <v>108</v>
      </c>
      <c r="AM162" t="s">
        <v>108</v>
      </c>
      <c r="AN162">
        <v>235260</v>
      </c>
      <c r="AO162" t="s">
        <v>109</v>
      </c>
      <c r="AP162" t="s">
        <v>109</v>
      </c>
      <c r="AQ162" t="s">
        <v>109</v>
      </c>
      <c r="AR162">
        <v>4260</v>
      </c>
      <c r="AS162" t="s">
        <v>110</v>
      </c>
      <c r="AT162" t="s">
        <v>110</v>
      </c>
      <c r="AU162" t="s">
        <v>111</v>
      </c>
      <c r="AV162" t="s">
        <v>194</v>
      </c>
      <c r="AW162" t="s">
        <v>195</v>
      </c>
      <c r="AX162" t="s">
        <v>256</v>
      </c>
      <c r="AY162" t="s">
        <v>256</v>
      </c>
      <c r="AZ162">
        <v>4846260</v>
      </c>
      <c r="BA162" t="s">
        <v>116</v>
      </c>
      <c r="BB162" t="s">
        <v>117</v>
      </c>
      <c r="BC162" t="s">
        <v>118</v>
      </c>
      <c r="BD162" t="s">
        <v>118</v>
      </c>
      <c r="BE162" t="s">
        <v>119</v>
      </c>
      <c r="BG162" t="s">
        <v>119</v>
      </c>
      <c r="BH162">
        <v>95260</v>
      </c>
      <c r="BI162" t="s">
        <v>154</v>
      </c>
      <c r="BJ162" t="s">
        <v>111</v>
      </c>
      <c r="BK162" t="s">
        <v>111</v>
      </c>
      <c r="BL162" t="s">
        <v>121</v>
      </c>
      <c r="BM162" t="s">
        <v>122</v>
      </c>
      <c r="BN162" t="s">
        <v>123</v>
      </c>
      <c r="BO162">
        <v>64</v>
      </c>
      <c r="BP162">
        <v>331</v>
      </c>
      <c r="BQ162">
        <v>891</v>
      </c>
      <c r="BR162">
        <v>4845</v>
      </c>
      <c r="BS162">
        <v>3</v>
      </c>
      <c r="BT162">
        <v>235</v>
      </c>
      <c r="BU162">
        <v>0</v>
      </c>
      <c r="BV162">
        <v>1</v>
      </c>
      <c r="BW162">
        <v>72</v>
      </c>
      <c r="BX162">
        <v>75</v>
      </c>
      <c r="BY162">
        <v>76</v>
      </c>
      <c r="BZ162">
        <v>95</v>
      </c>
      <c r="CA162">
        <v>4</v>
      </c>
      <c r="CB162">
        <v>0</v>
      </c>
      <c r="CC162">
        <v>0</v>
      </c>
      <c r="CD162">
        <v>0</v>
      </c>
      <c r="CE162" t="s">
        <v>124</v>
      </c>
      <c r="CF162" t="s">
        <v>139</v>
      </c>
      <c r="CG162" t="s">
        <v>185</v>
      </c>
      <c r="CH162" t="s">
        <v>186</v>
      </c>
      <c r="CI162" t="s">
        <v>186</v>
      </c>
      <c r="CJ162" t="s">
        <v>186</v>
      </c>
      <c r="CK162" t="s">
        <v>186</v>
      </c>
      <c r="CL162">
        <v>4606260</v>
      </c>
      <c r="CM162">
        <v>4609260</v>
      </c>
    </row>
    <row r="163" spans="1:91" hidden="1" x14ac:dyDescent="0.2">
      <c r="A163" t="s">
        <v>91</v>
      </c>
      <c r="B163" t="s">
        <v>92</v>
      </c>
      <c r="C163" t="s">
        <v>93</v>
      </c>
      <c r="D163" t="s">
        <v>94</v>
      </c>
      <c r="E163" t="s">
        <v>95</v>
      </c>
      <c r="F163" t="s">
        <v>203</v>
      </c>
      <c r="G163" t="s">
        <v>254</v>
      </c>
      <c r="H163">
        <v>32336260</v>
      </c>
      <c r="I163" t="s">
        <v>98</v>
      </c>
      <c r="J163" t="s">
        <v>99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23200</v>
      </c>
      <c r="R163">
        <v>0</v>
      </c>
      <c r="S163">
        <v>-23200</v>
      </c>
      <c r="T163" t="s">
        <v>205</v>
      </c>
      <c r="U163" t="s">
        <v>206</v>
      </c>
      <c r="V163" t="s">
        <v>207</v>
      </c>
      <c r="W163" t="s">
        <v>208</v>
      </c>
      <c r="X163">
        <v>30004260</v>
      </c>
      <c r="Y163" t="s">
        <v>101</v>
      </c>
      <c r="Z163" t="s">
        <v>102</v>
      </c>
      <c r="AA163" t="s">
        <v>103</v>
      </c>
      <c r="AB163" t="s">
        <v>104</v>
      </c>
      <c r="AC163" t="s">
        <v>104</v>
      </c>
      <c r="AD163">
        <v>341260</v>
      </c>
      <c r="AE163" t="s">
        <v>105</v>
      </c>
      <c r="AF163" t="s">
        <v>106</v>
      </c>
      <c r="AG163" t="s">
        <v>107</v>
      </c>
      <c r="AH163" t="s">
        <v>107</v>
      </c>
      <c r="AI163">
        <v>30084260</v>
      </c>
      <c r="AJ163" t="s">
        <v>108</v>
      </c>
      <c r="AK163" t="s">
        <v>108</v>
      </c>
      <c r="AM163" t="s">
        <v>108</v>
      </c>
      <c r="AN163">
        <v>235260</v>
      </c>
      <c r="AO163" t="s">
        <v>109</v>
      </c>
      <c r="AP163" t="s">
        <v>109</v>
      </c>
      <c r="AQ163" t="s">
        <v>109</v>
      </c>
      <c r="AR163">
        <v>4260</v>
      </c>
      <c r="AS163" t="s">
        <v>110</v>
      </c>
      <c r="AT163" t="s">
        <v>110</v>
      </c>
      <c r="AU163" t="s">
        <v>111</v>
      </c>
      <c r="AV163" t="s">
        <v>194</v>
      </c>
      <c r="AW163" t="s">
        <v>209</v>
      </c>
      <c r="AX163" t="s">
        <v>210</v>
      </c>
      <c r="AY163" t="s">
        <v>210</v>
      </c>
      <c r="AZ163">
        <v>4732260</v>
      </c>
      <c r="BA163" t="s">
        <v>116</v>
      </c>
      <c r="BB163" t="s">
        <v>117</v>
      </c>
      <c r="BC163" t="s">
        <v>118</v>
      </c>
      <c r="BD163" t="s">
        <v>118</v>
      </c>
      <c r="BE163" t="s">
        <v>119</v>
      </c>
      <c r="BG163" t="s">
        <v>119</v>
      </c>
      <c r="BH163">
        <v>95260</v>
      </c>
      <c r="BI163" t="s">
        <v>154</v>
      </c>
      <c r="BJ163" t="s">
        <v>111</v>
      </c>
      <c r="BK163" t="s">
        <v>111</v>
      </c>
      <c r="BL163" t="s">
        <v>121</v>
      </c>
      <c r="BM163" t="s">
        <v>122</v>
      </c>
      <c r="BN163" t="s">
        <v>123</v>
      </c>
      <c r="BO163">
        <v>64</v>
      </c>
      <c r="BP163">
        <v>331</v>
      </c>
      <c r="BQ163">
        <v>4731</v>
      </c>
      <c r="BR163">
        <v>4732</v>
      </c>
      <c r="BS163">
        <v>3</v>
      </c>
      <c r="BT163">
        <v>235</v>
      </c>
      <c r="BU163">
        <v>0</v>
      </c>
      <c r="BV163">
        <v>1</v>
      </c>
      <c r="BW163">
        <v>72</v>
      </c>
      <c r="BX163">
        <v>75</v>
      </c>
      <c r="BY163">
        <v>76</v>
      </c>
      <c r="BZ163">
        <v>95</v>
      </c>
      <c r="CA163">
        <v>4</v>
      </c>
      <c r="CB163">
        <v>0</v>
      </c>
      <c r="CC163">
        <v>0</v>
      </c>
      <c r="CD163">
        <v>0</v>
      </c>
      <c r="CE163" t="s">
        <v>124</v>
      </c>
      <c r="CF163" t="s">
        <v>139</v>
      </c>
      <c r="CG163" t="s">
        <v>185</v>
      </c>
      <c r="CH163" t="s">
        <v>186</v>
      </c>
      <c r="CI163" t="s">
        <v>186</v>
      </c>
      <c r="CJ163" t="s">
        <v>186</v>
      </c>
      <c r="CK163" t="s">
        <v>186</v>
      </c>
      <c r="CL163">
        <v>4606260</v>
      </c>
      <c r="CM163">
        <v>4609260</v>
      </c>
    </row>
    <row r="164" spans="1:91" hidden="1" x14ac:dyDescent="0.2">
      <c r="A164" t="s">
        <v>91</v>
      </c>
      <c r="B164" t="s">
        <v>92</v>
      </c>
      <c r="C164" t="s">
        <v>93</v>
      </c>
      <c r="D164" t="s">
        <v>94</v>
      </c>
      <c r="E164" t="s">
        <v>95</v>
      </c>
      <c r="F164" t="s">
        <v>203</v>
      </c>
      <c r="G164" t="s">
        <v>254</v>
      </c>
      <c r="H164">
        <v>32336260</v>
      </c>
      <c r="I164" t="s">
        <v>215</v>
      </c>
      <c r="J164" t="s">
        <v>99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 t="s">
        <v>205</v>
      </c>
      <c r="U164" t="s">
        <v>206</v>
      </c>
      <c r="V164" t="s">
        <v>207</v>
      </c>
      <c r="W164" t="s">
        <v>208</v>
      </c>
      <c r="X164">
        <v>30004260</v>
      </c>
      <c r="Y164" t="s">
        <v>101</v>
      </c>
      <c r="Z164" t="s">
        <v>102</v>
      </c>
      <c r="AA164" t="s">
        <v>103</v>
      </c>
      <c r="AB164" t="s">
        <v>104</v>
      </c>
      <c r="AC164" t="s">
        <v>104</v>
      </c>
      <c r="AD164">
        <v>341260</v>
      </c>
      <c r="AE164" t="s">
        <v>105</v>
      </c>
      <c r="AF164" t="s">
        <v>106</v>
      </c>
      <c r="AG164" t="s">
        <v>107</v>
      </c>
      <c r="AH164" t="s">
        <v>107</v>
      </c>
      <c r="AI164">
        <v>30084260</v>
      </c>
      <c r="AJ164" t="s">
        <v>108</v>
      </c>
      <c r="AK164" t="s">
        <v>108</v>
      </c>
      <c r="AM164" t="s">
        <v>108</v>
      </c>
      <c r="AN164">
        <v>235260</v>
      </c>
      <c r="AO164" t="s">
        <v>109</v>
      </c>
      <c r="AP164" t="s">
        <v>109</v>
      </c>
      <c r="AQ164" t="s">
        <v>109</v>
      </c>
      <c r="AR164">
        <v>4260</v>
      </c>
      <c r="AS164" t="s">
        <v>110</v>
      </c>
      <c r="AT164" t="s">
        <v>216</v>
      </c>
      <c r="AU164" t="s">
        <v>217</v>
      </c>
      <c r="AV164" t="s">
        <v>218</v>
      </c>
      <c r="AW164" t="s">
        <v>219</v>
      </c>
      <c r="AY164" t="s">
        <v>219</v>
      </c>
      <c r="AZ164">
        <v>712260</v>
      </c>
      <c r="BA164" t="s">
        <v>116</v>
      </c>
      <c r="BB164" t="s">
        <v>117</v>
      </c>
      <c r="BC164" t="s">
        <v>220</v>
      </c>
      <c r="BD164" t="s">
        <v>221</v>
      </c>
      <c r="BG164" t="s">
        <v>221</v>
      </c>
      <c r="BH164">
        <v>86260</v>
      </c>
      <c r="BI164" t="s">
        <v>120</v>
      </c>
      <c r="BJ164" t="s">
        <v>120</v>
      </c>
      <c r="BK164" t="s">
        <v>120</v>
      </c>
      <c r="BL164" t="s">
        <v>121</v>
      </c>
      <c r="BM164" t="s">
        <v>122</v>
      </c>
      <c r="BN164" t="s">
        <v>123</v>
      </c>
      <c r="BO164">
        <v>46</v>
      </c>
      <c r="BP164">
        <v>233</v>
      </c>
      <c r="BQ164">
        <v>712</v>
      </c>
      <c r="BR164">
        <v>0</v>
      </c>
      <c r="BS164">
        <v>3</v>
      </c>
      <c r="BT164">
        <v>235</v>
      </c>
      <c r="BU164">
        <v>0</v>
      </c>
      <c r="BV164">
        <v>1</v>
      </c>
      <c r="BW164">
        <v>72</v>
      </c>
      <c r="BX164">
        <v>82</v>
      </c>
      <c r="BY164">
        <v>86</v>
      </c>
      <c r="BZ164">
        <v>0</v>
      </c>
      <c r="CA164">
        <v>4</v>
      </c>
      <c r="CB164">
        <v>0</v>
      </c>
      <c r="CC164">
        <v>0</v>
      </c>
      <c r="CD164">
        <v>0</v>
      </c>
      <c r="CE164" t="s">
        <v>124</v>
      </c>
      <c r="CF164" t="s">
        <v>125</v>
      </c>
      <c r="CG164" t="s">
        <v>223</v>
      </c>
      <c r="CH164" t="s">
        <v>224</v>
      </c>
      <c r="CI164" t="s">
        <v>225</v>
      </c>
      <c r="CJ164" t="s">
        <v>225</v>
      </c>
      <c r="CK164" t="s">
        <v>225</v>
      </c>
      <c r="CL164">
        <v>4606260</v>
      </c>
      <c r="CM164">
        <v>4609260</v>
      </c>
    </row>
  </sheetData>
  <autoFilter ref="A1:CM164" xr:uid="{00000000-0009-0000-0000-00000C000000}">
    <filterColumn colId="6">
      <filters>
        <filter val="SD: CHILDREN"/>
      </filters>
    </filterColumn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>
      <selection activeCell="K15" sqref="K15"/>
    </sheetView>
  </sheetViews>
  <sheetFormatPr defaultRowHeight="12.75" x14ac:dyDescent="0.2"/>
  <cols>
    <col min="3" max="3" width="18.7109375" bestFit="1" customWidth="1"/>
    <col min="4" max="4" width="20" bestFit="1" customWidth="1"/>
    <col min="5" max="6" width="9.7109375" bestFit="1" customWidth="1"/>
    <col min="7" max="7" width="12.85546875" bestFit="1" customWidth="1"/>
    <col min="8" max="8" width="18.5703125" bestFit="1" customWidth="1"/>
  </cols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"/>
  <sheetViews>
    <sheetView workbookViewId="0">
      <selection activeCell="F15" sqref="F15"/>
    </sheetView>
  </sheetViews>
  <sheetFormatPr defaultRowHeight="12.75" x14ac:dyDescent="0.2"/>
  <cols>
    <col min="1" max="1" width="21.85546875" customWidth="1"/>
    <col min="2" max="2" width="11.7109375" customWidth="1"/>
    <col min="3" max="3" width="11.140625" customWidth="1"/>
    <col min="4" max="4" width="10.85546875" customWidth="1"/>
    <col min="5" max="5" width="13.7109375" customWidth="1"/>
  </cols>
  <sheetData>
    <row r="1" spans="1:5" ht="15" x14ac:dyDescent="0.2">
      <c r="A1" s="88"/>
      <c r="B1" s="95"/>
      <c r="C1" s="96"/>
      <c r="D1" s="89"/>
      <c r="E1" s="9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S35"/>
  <sheetViews>
    <sheetView workbookViewId="0">
      <selection activeCell="E29" sqref="E29"/>
    </sheetView>
  </sheetViews>
  <sheetFormatPr defaultRowHeight="12.75" x14ac:dyDescent="0.2"/>
  <cols>
    <col min="1" max="1" width="23.7109375" style="12" customWidth="1"/>
    <col min="2" max="2" width="16.7109375" style="12" hidden="1" customWidth="1"/>
    <col min="3" max="3" width="17.7109375" style="12" hidden="1" customWidth="1"/>
    <col min="4" max="4" width="28.7109375" style="12" customWidth="1"/>
    <col min="5" max="5" width="27.42578125" style="12" customWidth="1"/>
    <col min="6" max="6" width="14.28515625" style="12" customWidth="1"/>
    <col min="7" max="19" width="10.7109375" style="12" customWidth="1"/>
    <col min="20" max="16384" width="9.140625" style="12"/>
  </cols>
  <sheetData>
    <row r="1" spans="1:19" x14ac:dyDescent="0.2">
      <c r="B1" s="17" t="s">
        <v>294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x14ac:dyDescent="0.2">
      <c r="A2" s="16" t="s">
        <v>293</v>
      </c>
      <c r="B2" s="15" t="s">
        <v>292</v>
      </c>
      <c r="C2" s="15" t="s">
        <v>291</v>
      </c>
      <c r="D2" s="15" t="s">
        <v>290</v>
      </c>
      <c r="E2" s="15" t="s">
        <v>289</v>
      </c>
      <c r="F2" s="15" t="s">
        <v>288</v>
      </c>
      <c r="G2" s="15" t="s">
        <v>287</v>
      </c>
      <c r="H2" s="15" t="s">
        <v>286</v>
      </c>
      <c r="I2" s="15" t="s">
        <v>285</v>
      </c>
      <c r="J2" s="15" t="s">
        <v>284</v>
      </c>
      <c r="K2" s="15" t="s">
        <v>283</v>
      </c>
      <c r="L2" s="15" t="s">
        <v>282</v>
      </c>
      <c r="M2" s="15" t="s">
        <v>281</v>
      </c>
      <c r="N2" s="15" t="s">
        <v>280</v>
      </c>
      <c r="O2" s="15" t="s">
        <v>279</v>
      </c>
      <c r="P2" s="15" t="s">
        <v>278</v>
      </c>
      <c r="Q2" s="15" t="s">
        <v>277</v>
      </c>
      <c r="R2" s="15" t="s">
        <v>276</v>
      </c>
      <c r="S2" s="15" t="s">
        <v>275</v>
      </c>
    </row>
    <row r="3" spans="1:19" x14ac:dyDescent="0.2">
      <c r="A3" s="14" t="s">
        <v>274</v>
      </c>
      <c r="B3" s="13">
        <v>871550</v>
      </c>
      <c r="C3" s="13">
        <v>815051</v>
      </c>
      <c r="D3" s="13">
        <v>733344</v>
      </c>
      <c r="E3" s="13">
        <v>680893</v>
      </c>
      <c r="F3" s="13">
        <v>608372</v>
      </c>
      <c r="G3" s="13">
        <v>490306</v>
      </c>
      <c r="H3" s="13">
        <v>388587</v>
      </c>
      <c r="I3" s="13">
        <v>359404</v>
      </c>
      <c r="J3" s="13">
        <v>327336</v>
      </c>
      <c r="K3" s="13">
        <v>308608</v>
      </c>
      <c r="L3" s="13">
        <v>290805</v>
      </c>
      <c r="M3" s="13">
        <v>242405</v>
      </c>
      <c r="N3" s="13">
        <v>196630</v>
      </c>
      <c r="O3" s="13">
        <v>140470</v>
      </c>
      <c r="P3" s="13">
        <v>125950</v>
      </c>
      <c r="Q3" s="13">
        <v>81236</v>
      </c>
      <c r="R3" s="13">
        <v>53727</v>
      </c>
      <c r="S3" s="13">
        <v>40211</v>
      </c>
    </row>
    <row r="4" spans="1:19" x14ac:dyDescent="0.2">
      <c r="A4" s="14" t="s">
        <v>91</v>
      </c>
      <c r="B4" s="13">
        <v>274748</v>
      </c>
      <c r="C4" s="13">
        <v>261775</v>
      </c>
      <c r="D4" s="13">
        <v>259560</v>
      </c>
      <c r="E4" s="13">
        <v>277802</v>
      </c>
      <c r="F4" s="13">
        <v>282479</v>
      </c>
      <c r="G4" s="13">
        <v>251668</v>
      </c>
      <c r="H4" s="13">
        <v>205740</v>
      </c>
      <c r="I4" s="13">
        <v>178980</v>
      </c>
      <c r="J4" s="13">
        <v>161378</v>
      </c>
      <c r="K4" s="13">
        <v>146990</v>
      </c>
      <c r="L4" s="13">
        <v>125330</v>
      </c>
      <c r="M4" s="13">
        <v>102422</v>
      </c>
      <c r="N4" s="13">
        <v>78033</v>
      </c>
      <c r="O4" s="13">
        <v>54101</v>
      </c>
      <c r="P4" s="13">
        <v>40084</v>
      </c>
      <c r="Q4" s="13">
        <v>27459</v>
      </c>
      <c r="R4" s="13">
        <v>15755</v>
      </c>
      <c r="S4" s="13">
        <v>13357</v>
      </c>
    </row>
    <row r="5" spans="1:19" x14ac:dyDescent="0.2">
      <c r="A5" s="14" t="s">
        <v>273</v>
      </c>
      <c r="B5" s="13">
        <v>1178589</v>
      </c>
      <c r="C5" s="13">
        <v>1087326</v>
      </c>
      <c r="D5" s="13">
        <v>1012412</v>
      </c>
      <c r="E5" s="13">
        <v>1035459</v>
      </c>
      <c r="F5" s="13">
        <v>1374623</v>
      </c>
      <c r="G5" s="13">
        <v>1480847</v>
      </c>
      <c r="H5" s="13">
        <v>1224772</v>
      </c>
      <c r="I5" s="13">
        <v>1012021</v>
      </c>
      <c r="J5" s="13">
        <v>819854</v>
      </c>
      <c r="K5" s="13">
        <v>683092</v>
      </c>
      <c r="L5" s="13">
        <v>562852</v>
      </c>
      <c r="M5" s="13">
        <v>438401</v>
      </c>
      <c r="N5" s="13">
        <v>309674</v>
      </c>
      <c r="O5" s="13">
        <v>201628</v>
      </c>
      <c r="P5" s="13">
        <v>142909</v>
      </c>
      <c r="Q5" s="13">
        <v>89355</v>
      </c>
      <c r="R5" s="13">
        <v>55460</v>
      </c>
      <c r="S5" s="13">
        <v>43255</v>
      </c>
    </row>
    <row r="6" spans="1:19" x14ac:dyDescent="0.2">
      <c r="A6" s="14" t="s">
        <v>272</v>
      </c>
      <c r="B6" s="13">
        <v>1363182</v>
      </c>
      <c r="C6" s="13">
        <v>1288459</v>
      </c>
      <c r="D6" s="13">
        <v>1150055</v>
      </c>
      <c r="E6" s="13">
        <v>1078923</v>
      </c>
      <c r="F6" s="13">
        <v>1102388</v>
      </c>
      <c r="G6" s="13">
        <v>980929</v>
      </c>
      <c r="H6" s="13">
        <v>729230</v>
      </c>
      <c r="I6" s="13">
        <v>612615</v>
      </c>
      <c r="J6" s="13">
        <v>499102</v>
      </c>
      <c r="K6" s="13">
        <v>454637</v>
      </c>
      <c r="L6" s="13">
        <v>384397</v>
      </c>
      <c r="M6" s="13">
        <v>325571</v>
      </c>
      <c r="N6" s="13">
        <v>271326</v>
      </c>
      <c r="O6" s="13">
        <v>175673</v>
      </c>
      <c r="P6" s="13">
        <v>137821</v>
      </c>
      <c r="Q6" s="13">
        <v>86378</v>
      </c>
      <c r="R6" s="13">
        <v>62126</v>
      </c>
      <c r="S6" s="13">
        <v>46054</v>
      </c>
    </row>
    <row r="7" spans="1:19" x14ac:dyDescent="0.2">
      <c r="A7" s="14" t="s">
        <v>271</v>
      </c>
      <c r="B7" s="13">
        <v>710308</v>
      </c>
      <c r="C7" s="13">
        <v>619524</v>
      </c>
      <c r="D7" s="13">
        <v>573639</v>
      </c>
      <c r="E7" s="13">
        <v>618310</v>
      </c>
      <c r="F7" s="13">
        <v>547565</v>
      </c>
      <c r="G7" s="13">
        <v>441889</v>
      </c>
      <c r="H7" s="13">
        <v>343839</v>
      </c>
      <c r="I7" s="13">
        <v>300239</v>
      </c>
      <c r="J7" s="13">
        <v>255723</v>
      </c>
      <c r="K7" s="13">
        <v>236314</v>
      </c>
      <c r="L7" s="13">
        <v>190994</v>
      </c>
      <c r="M7" s="13">
        <v>158595</v>
      </c>
      <c r="N7" s="13">
        <v>128946</v>
      </c>
      <c r="O7" s="13">
        <v>101022</v>
      </c>
      <c r="P7" s="13">
        <v>87658</v>
      </c>
      <c r="Q7" s="13">
        <v>59993</v>
      </c>
      <c r="R7" s="13">
        <v>47895</v>
      </c>
      <c r="S7" s="13">
        <v>41848</v>
      </c>
    </row>
    <row r="8" spans="1:19" x14ac:dyDescent="0.2">
      <c r="A8" s="14" t="s">
        <v>270</v>
      </c>
      <c r="B8" s="13">
        <v>477129</v>
      </c>
      <c r="C8" s="13">
        <v>444926</v>
      </c>
      <c r="D8" s="13">
        <v>425096</v>
      </c>
      <c r="E8" s="13">
        <v>443299</v>
      </c>
      <c r="F8" s="13">
        <v>427541</v>
      </c>
      <c r="G8" s="13">
        <v>393096</v>
      </c>
      <c r="H8" s="13">
        <v>297563</v>
      </c>
      <c r="I8" s="13">
        <v>255908</v>
      </c>
      <c r="J8" s="13">
        <v>216839</v>
      </c>
      <c r="K8" s="13">
        <v>193839</v>
      </c>
      <c r="L8" s="13">
        <v>156680</v>
      </c>
      <c r="M8" s="13">
        <v>129362</v>
      </c>
      <c r="N8" s="13">
        <v>94442</v>
      </c>
      <c r="O8" s="13">
        <v>64216</v>
      </c>
      <c r="P8" s="13">
        <v>51763</v>
      </c>
      <c r="Q8" s="13">
        <v>31215</v>
      </c>
      <c r="R8" s="13">
        <v>23550</v>
      </c>
      <c r="S8" s="13">
        <v>18970</v>
      </c>
    </row>
    <row r="9" spans="1:19" x14ac:dyDescent="0.2">
      <c r="A9" s="14" t="s">
        <v>269</v>
      </c>
      <c r="B9" s="13">
        <v>382215</v>
      </c>
      <c r="C9" s="13">
        <v>372828</v>
      </c>
      <c r="D9" s="13">
        <v>354239</v>
      </c>
      <c r="E9" s="13">
        <v>342024</v>
      </c>
      <c r="F9" s="13">
        <v>343391</v>
      </c>
      <c r="G9" s="13">
        <v>327662</v>
      </c>
      <c r="H9" s="13">
        <v>271683</v>
      </c>
      <c r="I9" s="13">
        <v>236739</v>
      </c>
      <c r="J9" s="13">
        <v>204926</v>
      </c>
      <c r="K9" s="13">
        <v>187119</v>
      </c>
      <c r="L9" s="13">
        <v>160567</v>
      </c>
      <c r="M9" s="13">
        <v>128578</v>
      </c>
      <c r="N9" s="13">
        <v>94537</v>
      </c>
      <c r="O9" s="13">
        <v>71692</v>
      </c>
      <c r="P9" s="13">
        <v>51710</v>
      </c>
      <c r="Q9" s="13">
        <v>34216</v>
      </c>
      <c r="R9" s="13">
        <v>21483</v>
      </c>
      <c r="S9" s="13">
        <v>18754</v>
      </c>
    </row>
    <row r="10" spans="1:19" x14ac:dyDescent="0.2">
      <c r="A10" s="14" t="s">
        <v>268</v>
      </c>
      <c r="B10" s="13">
        <v>114159</v>
      </c>
      <c r="C10" s="13">
        <v>107646</v>
      </c>
      <c r="D10" s="13">
        <v>110153</v>
      </c>
      <c r="E10" s="13">
        <v>118631</v>
      </c>
      <c r="F10" s="13">
        <v>104631</v>
      </c>
      <c r="G10" s="13">
        <v>100373</v>
      </c>
      <c r="H10" s="13">
        <v>85996</v>
      </c>
      <c r="I10" s="13">
        <v>75222</v>
      </c>
      <c r="J10" s="13">
        <v>68424</v>
      </c>
      <c r="K10" s="13">
        <v>61819</v>
      </c>
      <c r="L10" s="13">
        <v>53979</v>
      </c>
      <c r="M10" s="13">
        <v>43976</v>
      </c>
      <c r="N10" s="13">
        <v>33622</v>
      </c>
      <c r="O10" s="13">
        <v>23792</v>
      </c>
      <c r="P10" s="13">
        <v>17243</v>
      </c>
      <c r="Q10" s="13">
        <v>11474</v>
      </c>
      <c r="R10" s="13">
        <v>6487</v>
      </c>
      <c r="S10" s="13">
        <v>5774</v>
      </c>
    </row>
    <row r="11" spans="1:19" x14ac:dyDescent="0.2">
      <c r="A11" s="14" t="s">
        <v>267</v>
      </c>
      <c r="B11" s="13">
        <v>564472</v>
      </c>
      <c r="C11" s="13">
        <v>539690</v>
      </c>
      <c r="D11" s="13">
        <v>519971</v>
      </c>
      <c r="E11" s="13">
        <v>529032</v>
      </c>
      <c r="F11" s="13">
        <v>583551</v>
      </c>
      <c r="G11" s="13">
        <v>592548</v>
      </c>
      <c r="H11" s="13">
        <v>481600</v>
      </c>
      <c r="I11" s="13">
        <v>436638</v>
      </c>
      <c r="J11" s="13">
        <v>395037</v>
      </c>
      <c r="K11" s="13">
        <v>347866</v>
      </c>
      <c r="L11" s="13">
        <v>292685</v>
      </c>
      <c r="M11" s="13">
        <v>228098</v>
      </c>
      <c r="N11" s="13">
        <v>178558</v>
      </c>
      <c r="O11" s="13">
        <v>125210</v>
      </c>
      <c r="P11" s="13">
        <v>93193</v>
      </c>
      <c r="Q11" s="13">
        <v>59940</v>
      </c>
      <c r="R11" s="13">
        <v>36435</v>
      </c>
      <c r="S11" s="13">
        <v>27448</v>
      </c>
    </row>
    <row r="16" spans="1:19" ht="67.5" x14ac:dyDescent="0.2">
      <c r="A16" s="20" t="s">
        <v>293</v>
      </c>
      <c r="B16" s="36" t="s">
        <v>453</v>
      </c>
      <c r="C16" s="21" t="s">
        <v>296</v>
      </c>
      <c r="D16" s="21" t="s">
        <v>297</v>
      </c>
      <c r="E16" s="21" t="s">
        <v>409</v>
      </c>
      <c r="F16" s="21" t="s">
        <v>298</v>
      </c>
      <c r="G16" s="36" t="s">
        <v>404</v>
      </c>
    </row>
    <row r="17" spans="1:7" x14ac:dyDescent="0.2">
      <c r="A17" s="14" t="s">
        <v>274</v>
      </c>
      <c r="B17" s="19">
        <f>871550+815051+733344+680893</f>
        <v>3100838</v>
      </c>
      <c r="C17" s="18"/>
      <c r="D17" s="18">
        <f>+[2]EC!$N$56</f>
        <v>106317</v>
      </c>
      <c r="E17" s="18">
        <f>+[3]EC!$N$46</f>
        <v>112059</v>
      </c>
      <c r="F17" s="26">
        <v>117231</v>
      </c>
      <c r="G17" s="34">
        <f t="shared" ref="G17:G26" si="0">D17/B17</f>
        <v>3.4286538026172278E-2</v>
      </c>
    </row>
    <row r="18" spans="1:7" x14ac:dyDescent="0.2">
      <c r="A18" s="14" t="s">
        <v>91</v>
      </c>
      <c r="B18" s="19">
        <f>274748+261775+259560+277802</f>
        <v>1073885</v>
      </c>
      <c r="C18" s="18"/>
      <c r="D18" s="18">
        <f>+[2]FS!$N$56</f>
        <v>33506</v>
      </c>
      <c r="E18" s="18">
        <f>+[3]FS!$N$90</f>
        <v>37332</v>
      </c>
      <c r="F18" s="26">
        <v>41317</v>
      </c>
      <c r="G18" s="34">
        <f t="shared" si="0"/>
        <v>3.1200733784343761E-2</v>
      </c>
    </row>
    <row r="19" spans="1:7" x14ac:dyDescent="0.2">
      <c r="A19" s="14" t="s">
        <v>273</v>
      </c>
      <c r="B19" s="19">
        <f>1178589+1087326+1012412+1035459</f>
        <v>4313786</v>
      </c>
      <c r="C19" s="18"/>
      <c r="D19" s="18">
        <f>+[2]GT!$N$56</f>
        <v>49506</v>
      </c>
      <c r="E19" s="18">
        <f>+[3]GT!$N$46</f>
        <v>53428</v>
      </c>
      <c r="F19" s="26">
        <v>58722</v>
      </c>
      <c r="G19" s="34">
        <f t="shared" si="0"/>
        <v>1.1476229928883816E-2</v>
      </c>
    </row>
    <row r="20" spans="1:7" x14ac:dyDescent="0.2">
      <c r="A20" s="14" t="s">
        <v>272</v>
      </c>
      <c r="B20" s="19">
        <f>1363182+1288459+1150055+1078923</f>
        <v>4880619</v>
      </c>
      <c r="C20" s="18"/>
      <c r="D20" s="18">
        <f>+[2]KZN!$N$56</f>
        <v>97072</v>
      </c>
      <c r="E20" s="18">
        <f>+[3]KZN!$N$46</f>
        <v>123313</v>
      </c>
      <c r="F20" s="26">
        <v>135442</v>
      </c>
      <c r="G20" s="34">
        <f t="shared" si="0"/>
        <v>1.9889280437583839E-2</v>
      </c>
    </row>
    <row r="21" spans="1:7" x14ac:dyDescent="0.2">
      <c r="A21" s="14" t="s">
        <v>271</v>
      </c>
      <c r="B21" s="19">
        <f>710308+619524+573639+618310</f>
        <v>2521781</v>
      </c>
      <c r="C21" s="18"/>
      <c r="D21" s="18">
        <f>+[2]LIM!$N$56</f>
        <v>47083</v>
      </c>
      <c r="E21" s="18">
        <f>+[3]LIM!$N$46</f>
        <v>55960</v>
      </c>
      <c r="F21" s="26">
        <v>58953</v>
      </c>
      <c r="G21" s="34">
        <f t="shared" si="0"/>
        <v>1.8670534832326835E-2</v>
      </c>
    </row>
    <row r="22" spans="1:7" x14ac:dyDescent="0.2">
      <c r="A22" s="14" t="s">
        <v>270</v>
      </c>
      <c r="B22" s="54">
        <f>477129+444926+425096+443299</f>
        <v>1790450</v>
      </c>
      <c r="C22" s="18"/>
      <c r="D22" s="18">
        <f>+[2]MPU!$N$56</f>
        <v>30942</v>
      </c>
      <c r="E22" s="18">
        <f>+[3]MPU!$N$46</f>
        <v>32686</v>
      </c>
      <c r="F22" s="26">
        <v>35359</v>
      </c>
      <c r="G22" s="34">
        <f t="shared" si="0"/>
        <v>1.7281688960875757E-2</v>
      </c>
    </row>
    <row r="23" spans="1:7" x14ac:dyDescent="0.2">
      <c r="A23" s="14" t="s">
        <v>269</v>
      </c>
      <c r="B23" s="54">
        <f>382215+372828+354239+342024</f>
        <v>1451306</v>
      </c>
      <c r="C23" s="18"/>
      <c r="D23" s="18">
        <f>+[2]NW!$N$56</f>
        <v>34479</v>
      </c>
      <c r="E23" s="18">
        <f>+[3]NW!$N$46</f>
        <v>39610</v>
      </c>
      <c r="F23" s="26">
        <v>42215</v>
      </c>
      <c r="G23" s="34">
        <f t="shared" si="0"/>
        <v>2.3757222804839228E-2</v>
      </c>
    </row>
    <row r="24" spans="1:7" x14ac:dyDescent="0.2">
      <c r="A24" s="14" t="s">
        <v>268</v>
      </c>
      <c r="B24" s="53">
        <f>114159+107646+110153+118631</f>
        <v>450589</v>
      </c>
      <c r="C24" s="18"/>
      <c r="D24" s="18">
        <f>+[2]NC!$N$56</f>
        <v>13367</v>
      </c>
      <c r="E24" s="18">
        <f>+[3]NC!$N$46</f>
        <v>13623</v>
      </c>
      <c r="F24" s="26">
        <v>14342</v>
      </c>
      <c r="G24" s="34">
        <f t="shared" si="0"/>
        <v>2.9665615449999887E-2</v>
      </c>
    </row>
    <row r="25" spans="1:7" ht="13.5" thickBot="1" x14ac:dyDescent="0.25">
      <c r="A25" s="22" t="s">
        <v>267</v>
      </c>
      <c r="B25" s="55">
        <f>564472+539690+519971+529032</f>
        <v>2153165</v>
      </c>
      <c r="C25" s="23"/>
      <c r="D25" s="23">
        <f>+[2]WC!$N$56</f>
        <v>29136</v>
      </c>
      <c r="E25" s="23">
        <f>+[3]WC!$N$46</f>
        <v>27888</v>
      </c>
      <c r="F25" s="27">
        <v>28578</v>
      </c>
      <c r="G25" s="34">
        <f t="shared" si="0"/>
        <v>1.3531707974075373E-2</v>
      </c>
    </row>
    <row r="26" spans="1:7" ht="14.25" thickTop="1" thickBot="1" x14ac:dyDescent="0.25">
      <c r="A26" s="24" t="s">
        <v>295</v>
      </c>
      <c r="B26" s="25">
        <f>SUM(B17:B25)</f>
        <v>21736419</v>
      </c>
      <c r="C26" s="24"/>
      <c r="D26" s="28">
        <f>SUM(D17:D25)</f>
        <v>441408</v>
      </c>
      <c r="E26" s="28">
        <f>SUM(E17:E25)</f>
        <v>495899</v>
      </c>
      <c r="F26" s="28">
        <f>SUM(F17:F25)</f>
        <v>532159</v>
      </c>
      <c r="G26" s="35">
        <f t="shared" si="0"/>
        <v>2.0307300848405617E-2</v>
      </c>
    </row>
    <row r="27" spans="1:7" ht="13.5" thickTop="1" x14ac:dyDescent="0.2"/>
    <row r="28" spans="1:7" ht="25.5" x14ac:dyDescent="0.2">
      <c r="A28" s="12" t="s">
        <v>299</v>
      </c>
      <c r="B28" s="58" t="s">
        <v>408</v>
      </c>
    </row>
    <row r="29" spans="1:7" x14ac:dyDescent="0.2">
      <c r="A29" s="30">
        <v>54000000</v>
      </c>
      <c r="B29" s="57">
        <f>B26/A29</f>
        <v>0.40252627777777777</v>
      </c>
      <c r="E29" s="12">
        <f>F26-E26</f>
        <v>36260</v>
      </c>
    </row>
    <row r="31" spans="1:7" x14ac:dyDescent="0.2">
      <c r="A31" s="12" t="s">
        <v>406</v>
      </c>
      <c r="B31" s="12">
        <f>3100838+1061813+3833519+4399054+2462346+1684957+1356895+453049+1943926</f>
        <v>20296397</v>
      </c>
      <c r="E31" s="12">
        <f>E26-D26</f>
        <v>54491</v>
      </c>
    </row>
    <row r="32" spans="1:7" x14ac:dyDescent="0.2">
      <c r="A32" s="12" t="s">
        <v>407</v>
      </c>
      <c r="B32" s="56">
        <f>B31-B26</f>
        <v>-1440022</v>
      </c>
      <c r="E32" s="12">
        <f>F26-D26</f>
        <v>90751</v>
      </c>
    </row>
    <row r="35" spans="1:2" x14ac:dyDescent="0.2">
      <c r="A35" s="12" t="s">
        <v>410</v>
      </c>
      <c r="B35" s="60">
        <f>453049-B24</f>
        <v>2460</v>
      </c>
    </row>
  </sheetData>
  <pageMargins left="0.75" right="0.75" top="1" bottom="1" header="0.5" footer="0.5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I19"/>
  <sheetViews>
    <sheetView workbookViewId="0">
      <selection activeCell="F30" sqref="F30"/>
    </sheetView>
  </sheetViews>
  <sheetFormatPr defaultRowHeight="12.75" x14ac:dyDescent="0.2"/>
  <cols>
    <col min="1" max="1" width="14.28515625" customWidth="1"/>
    <col min="2" max="2" width="14.28515625" hidden="1" customWidth="1"/>
    <col min="4" max="5" width="11.28515625" customWidth="1"/>
    <col min="6" max="6" width="16.7109375" customWidth="1"/>
  </cols>
  <sheetData>
    <row r="1" spans="1:9" x14ac:dyDescent="0.2">
      <c r="A1" s="29" t="s">
        <v>411</v>
      </c>
      <c r="B1" s="29"/>
      <c r="C1" s="29"/>
      <c r="D1" s="29"/>
      <c r="E1" s="29"/>
      <c r="F1" s="29"/>
    </row>
    <row r="2" spans="1:9" ht="25.5" x14ac:dyDescent="0.2">
      <c r="B2" t="s">
        <v>301</v>
      </c>
      <c r="C2" t="s">
        <v>302</v>
      </c>
      <c r="D2" t="s">
        <v>303</v>
      </c>
      <c r="E2" t="s">
        <v>304</v>
      </c>
      <c r="F2" s="61" t="s">
        <v>415</v>
      </c>
    </row>
    <row r="3" spans="1:9" x14ac:dyDescent="0.2">
      <c r="A3" t="s">
        <v>412</v>
      </c>
      <c r="C3">
        <f>+[3]EC!$N$46</f>
        <v>112059</v>
      </c>
      <c r="D3">
        <f>+[4]EC!$N$43</f>
        <v>111425</v>
      </c>
      <c r="E3">
        <f>+[2]EC!$N$56</f>
        <v>106317</v>
      </c>
      <c r="F3">
        <f>C3-E3</f>
        <v>5742</v>
      </c>
    </row>
    <row r="4" spans="1:9" x14ac:dyDescent="0.2">
      <c r="A4" t="s">
        <v>91</v>
      </c>
      <c r="C4">
        <f>+[3]FS!$N$46</f>
        <v>37405</v>
      </c>
      <c r="D4">
        <f>+[4]FS!$N$43</f>
        <v>35906</v>
      </c>
      <c r="E4">
        <f>+[2]FS!$N$56</f>
        <v>33506</v>
      </c>
      <c r="F4">
        <f t="shared" ref="F4:F10" si="0">C4-E4</f>
        <v>3899</v>
      </c>
      <c r="I4">
        <f>E3+E6+E5</f>
        <v>252895</v>
      </c>
    </row>
    <row r="5" spans="1:9" x14ac:dyDescent="0.2">
      <c r="A5" t="s">
        <v>273</v>
      </c>
      <c r="C5">
        <f>+[3]GT!$N$46</f>
        <v>53428</v>
      </c>
      <c r="D5">
        <f>+[4]GT!$N$43</f>
        <v>51166</v>
      </c>
      <c r="E5">
        <f>+[2]GT!$N$56</f>
        <v>49506</v>
      </c>
      <c r="F5">
        <f t="shared" si="0"/>
        <v>3922</v>
      </c>
      <c r="I5" s="33">
        <f>I4/E12</f>
        <v>0.57292799405538641</v>
      </c>
    </row>
    <row r="6" spans="1:9" x14ac:dyDescent="0.2">
      <c r="A6" t="s">
        <v>413</v>
      </c>
      <c r="C6">
        <f>+[3]KZN!$N$46</f>
        <v>123313</v>
      </c>
      <c r="D6">
        <f>+[4]GT!$N$43</f>
        <v>51166</v>
      </c>
      <c r="E6">
        <f>+[2]KZN!$N$56</f>
        <v>97072</v>
      </c>
      <c r="F6">
        <f t="shared" si="0"/>
        <v>26241</v>
      </c>
    </row>
    <row r="7" spans="1:9" x14ac:dyDescent="0.2">
      <c r="A7" t="s">
        <v>271</v>
      </c>
      <c r="C7">
        <f>+[3]LIM!$N$46</f>
        <v>55960</v>
      </c>
      <c r="D7">
        <f>+[4]LIM!$N$43</f>
        <v>53524</v>
      </c>
      <c r="E7">
        <f>+[2]LIM!$N$56</f>
        <v>47083</v>
      </c>
      <c r="F7">
        <f t="shared" si="0"/>
        <v>8877</v>
      </c>
    </row>
    <row r="8" spans="1:9" x14ac:dyDescent="0.2">
      <c r="A8" t="s">
        <v>270</v>
      </c>
      <c r="C8">
        <f>+[3]MPU!$N$46</f>
        <v>32686</v>
      </c>
      <c r="D8">
        <f>+[4]MPU!$N$43</f>
        <v>32721</v>
      </c>
      <c r="E8">
        <f>+[2]MPU!$N$56</f>
        <v>30942</v>
      </c>
      <c r="F8">
        <f t="shared" si="0"/>
        <v>1744</v>
      </c>
    </row>
    <row r="9" spans="1:9" x14ac:dyDescent="0.2">
      <c r="A9" t="s">
        <v>414</v>
      </c>
      <c r="C9">
        <f>+[3]NC!$N$46</f>
        <v>13623</v>
      </c>
      <c r="D9">
        <f>+[4]NC!$N$43</f>
        <v>13698</v>
      </c>
      <c r="E9">
        <f>+[2]NC!$N$56</f>
        <v>13367</v>
      </c>
      <c r="F9">
        <f t="shared" si="0"/>
        <v>256</v>
      </c>
    </row>
    <row r="10" spans="1:9" x14ac:dyDescent="0.2">
      <c r="A10" t="s">
        <v>269</v>
      </c>
      <c r="C10">
        <f>+[3]NW!$N$46</f>
        <v>39610</v>
      </c>
      <c r="D10">
        <f>+[4]NW!$N$43</f>
        <v>36228</v>
      </c>
      <c r="E10">
        <f>+[2]NW!$N$56</f>
        <v>34479</v>
      </c>
      <c r="F10">
        <f t="shared" si="0"/>
        <v>5131</v>
      </c>
    </row>
    <row r="11" spans="1:9" x14ac:dyDescent="0.2">
      <c r="A11" t="s">
        <v>267</v>
      </c>
      <c r="C11">
        <f>+[3]WC!$N$46</f>
        <v>27888</v>
      </c>
      <c r="D11">
        <f>+[4]WC!$N$43</f>
        <v>28491</v>
      </c>
      <c r="E11">
        <f>+[2]WC!$N$56</f>
        <v>29136</v>
      </c>
      <c r="F11">
        <f>C11-E11</f>
        <v>-1248</v>
      </c>
    </row>
    <row r="12" spans="1:9" x14ac:dyDescent="0.2">
      <c r="A12" t="s">
        <v>295</v>
      </c>
      <c r="C12">
        <f>SUM(C3:C11)</f>
        <v>495972</v>
      </c>
      <c r="D12">
        <f>SUM(D3:D11)</f>
        <v>414325</v>
      </c>
      <c r="E12">
        <f>SUM(E3:E11)</f>
        <v>441408</v>
      </c>
      <c r="F12" s="29">
        <f>SUM(F3:F11)</f>
        <v>54564</v>
      </c>
    </row>
    <row r="15" spans="1:9" x14ac:dyDescent="0.2">
      <c r="A15" t="s">
        <v>416</v>
      </c>
    </row>
    <row r="17" spans="1:1" x14ac:dyDescent="0.2">
      <c r="A17" t="s">
        <v>417</v>
      </c>
    </row>
    <row r="19" spans="1:1" x14ac:dyDescent="0.2">
      <c r="A19" t="s">
        <v>418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V211"/>
  <sheetViews>
    <sheetView topLeftCell="N1" workbookViewId="0">
      <selection activeCell="O4" sqref="O4:T15"/>
    </sheetView>
  </sheetViews>
  <sheetFormatPr defaultRowHeight="12.75" x14ac:dyDescent="0.2"/>
  <sheetData>
    <row r="1" spans="1:22" ht="18.75" x14ac:dyDescent="0.2">
      <c r="A1" s="62" t="s">
        <v>419</v>
      </c>
      <c r="B1" s="62"/>
      <c r="C1" s="62"/>
      <c r="D1" s="62"/>
      <c r="E1" s="62"/>
    </row>
    <row r="2" spans="1:22" ht="15" x14ac:dyDescent="0.25">
      <c r="A2" s="63"/>
      <c r="B2" s="64"/>
      <c r="C2" s="65"/>
      <c r="D2" s="65"/>
      <c r="E2" s="65"/>
    </row>
    <row r="3" spans="1:22" ht="15" x14ac:dyDescent="0.25">
      <c r="A3" s="66" t="s">
        <v>420</v>
      </c>
      <c r="B3" s="67" t="s">
        <v>421</v>
      </c>
      <c r="C3" s="67">
        <v>201403</v>
      </c>
      <c r="D3" s="67">
        <v>201503</v>
      </c>
      <c r="E3" s="67">
        <v>201603</v>
      </c>
    </row>
    <row r="4" spans="1:22" ht="18.75" x14ac:dyDescent="0.25">
      <c r="A4" s="66" t="s">
        <v>422</v>
      </c>
      <c r="B4" s="67"/>
      <c r="C4" s="68">
        <v>116172</v>
      </c>
      <c r="D4" s="68">
        <v>117605</v>
      </c>
      <c r="E4" s="68">
        <v>110006</v>
      </c>
      <c r="H4" s="62" t="s">
        <v>436</v>
      </c>
      <c r="I4" s="62"/>
      <c r="J4" s="62"/>
      <c r="K4" s="62"/>
      <c r="L4" s="62"/>
      <c r="O4" s="74" t="s">
        <v>446</v>
      </c>
      <c r="P4" s="29"/>
      <c r="Q4" s="62"/>
      <c r="R4" s="62"/>
      <c r="S4" s="62"/>
      <c r="T4" s="62"/>
      <c r="U4" s="62"/>
      <c r="V4" s="29"/>
    </row>
    <row r="5" spans="1:22" ht="15" x14ac:dyDescent="0.25">
      <c r="A5" s="66"/>
      <c r="B5" s="67">
        <v>0</v>
      </c>
      <c r="C5" s="69">
        <v>50</v>
      </c>
      <c r="D5" s="69">
        <v>59</v>
      </c>
      <c r="E5" s="69">
        <v>33</v>
      </c>
      <c r="H5" t="s">
        <v>430</v>
      </c>
      <c r="I5" t="s">
        <v>431</v>
      </c>
      <c r="J5" s="70" t="s">
        <v>432</v>
      </c>
      <c r="K5" s="71" t="s">
        <v>433</v>
      </c>
      <c r="L5" s="71" t="s">
        <v>434</v>
      </c>
      <c r="O5" t="s">
        <v>293</v>
      </c>
      <c r="P5" t="s">
        <v>431</v>
      </c>
      <c r="Q5" s="71" t="s">
        <v>432</v>
      </c>
      <c r="R5" s="71" t="s">
        <v>433</v>
      </c>
      <c r="S5" s="71" t="s">
        <v>434</v>
      </c>
      <c r="T5" t="s">
        <v>295</v>
      </c>
    </row>
    <row r="6" spans="1:22" ht="15" x14ac:dyDescent="0.25">
      <c r="A6" s="66"/>
      <c r="B6" s="67">
        <v>1</v>
      </c>
      <c r="C6" s="69">
        <v>292</v>
      </c>
      <c r="D6" s="69">
        <v>273</v>
      </c>
      <c r="E6" s="69">
        <v>224</v>
      </c>
      <c r="H6" t="s">
        <v>302</v>
      </c>
      <c r="I6" s="72">
        <f>SUM($C$5:$C$9)</f>
        <v>3824</v>
      </c>
      <c r="J6" s="72">
        <f>SUM($C$10:$C$14)</f>
        <v>22709</v>
      </c>
      <c r="K6" s="72">
        <f>SUM($C$15:$C$19)</f>
        <v>41482</v>
      </c>
      <c r="L6" s="72">
        <f>SUM($C$20:$C$23)</f>
        <v>43243</v>
      </c>
      <c r="O6" t="s">
        <v>444</v>
      </c>
      <c r="P6" s="72">
        <f>+I8</f>
        <v>2842</v>
      </c>
      <c r="Q6" s="72">
        <f>+J8</f>
        <v>18334</v>
      </c>
      <c r="R6" s="72">
        <f>+K8</f>
        <v>39714</v>
      </c>
      <c r="S6" s="72">
        <f>+L8</f>
        <v>41194</v>
      </c>
      <c r="T6" s="72">
        <f>SUM(P6:S6)</f>
        <v>102084</v>
      </c>
    </row>
    <row r="7" spans="1:22" ht="15" x14ac:dyDescent="0.25">
      <c r="A7" s="66"/>
      <c r="B7" s="67">
        <v>2</v>
      </c>
      <c r="C7" s="69">
        <v>639</v>
      </c>
      <c r="D7" s="69">
        <v>606</v>
      </c>
      <c r="E7" s="69">
        <v>444</v>
      </c>
      <c r="H7" t="s">
        <v>303</v>
      </c>
      <c r="I7" s="72">
        <f>SUM($D$5:$D$9)</f>
        <v>3495</v>
      </c>
      <c r="J7" s="72">
        <f>SUM($D$10:$D$14)</f>
        <v>21625</v>
      </c>
      <c r="K7" s="72">
        <f>SUM($D$15:$D$19)</f>
        <v>41275</v>
      </c>
      <c r="L7" s="72">
        <f>SUM($D$20:$D$23)</f>
        <v>43763</v>
      </c>
      <c r="O7" t="s">
        <v>445</v>
      </c>
      <c r="P7" s="72">
        <f>+I15</f>
        <v>852</v>
      </c>
      <c r="Q7" s="72">
        <f>+J15</f>
        <v>4804</v>
      </c>
      <c r="R7" s="72">
        <f>+K15</f>
        <v>13026</v>
      </c>
      <c r="S7" s="72">
        <f>+L22</f>
        <v>19539</v>
      </c>
      <c r="T7" s="72">
        <f t="shared" ref="T7:T15" si="0">SUM(P7:S7)</f>
        <v>38221</v>
      </c>
    </row>
    <row r="8" spans="1:22" ht="15" x14ac:dyDescent="0.25">
      <c r="A8" s="66"/>
      <c r="B8" s="67">
        <v>3</v>
      </c>
      <c r="C8" s="69">
        <v>1084</v>
      </c>
      <c r="D8" s="69">
        <v>1036</v>
      </c>
      <c r="E8" s="69">
        <v>851</v>
      </c>
      <c r="H8" t="s">
        <v>304</v>
      </c>
      <c r="I8" s="72">
        <f>SUM($E$5:$E$9)</f>
        <v>2842</v>
      </c>
      <c r="J8" s="72">
        <f>SUM($E$10:$E$14)</f>
        <v>18334</v>
      </c>
      <c r="K8" s="72">
        <f>SUM($E$15:$E$19)</f>
        <v>39714</v>
      </c>
      <c r="L8" s="72">
        <f>SUM($E$20:$E$23)</f>
        <v>41194</v>
      </c>
      <c r="O8" t="s">
        <v>447</v>
      </c>
      <c r="P8" s="72">
        <f>+I22</f>
        <v>1448</v>
      </c>
      <c r="Q8" s="72">
        <f>+J29</f>
        <v>13961</v>
      </c>
      <c r="R8" s="72">
        <f>+K22</f>
        <v>20747</v>
      </c>
      <c r="S8" s="72">
        <f>+L29</f>
        <v>47536</v>
      </c>
      <c r="T8" s="72">
        <f t="shared" si="0"/>
        <v>83692</v>
      </c>
    </row>
    <row r="9" spans="1:22" ht="15" x14ac:dyDescent="0.25">
      <c r="A9" s="66"/>
      <c r="B9" s="67">
        <v>4</v>
      </c>
      <c r="C9" s="69">
        <v>1759</v>
      </c>
      <c r="D9" s="69">
        <v>1521</v>
      </c>
      <c r="E9" s="69">
        <v>1290</v>
      </c>
      <c r="O9" t="s">
        <v>413</v>
      </c>
      <c r="P9" s="72">
        <f>+I29</f>
        <v>1552</v>
      </c>
      <c r="Q9" s="72">
        <f>+J29</f>
        <v>13961</v>
      </c>
      <c r="R9" s="72">
        <f>+K29</f>
        <v>41538</v>
      </c>
      <c r="S9" s="72">
        <f>+L29</f>
        <v>47536</v>
      </c>
      <c r="T9" s="72">
        <f t="shared" si="0"/>
        <v>104587</v>
      </c>
    </row>
    <row r="10" spans="1:22" ht="15" x14ac:dyDescent="0.25">
      <c r="A10" s="66"/>
      <c r="B10" s="67">
        <v>5</v>
      </c>
      <c r="C10" s="69">
        <v>2525</v>
      </c>
      <c r="D10" s="69">
        <v>2309</v>
      </c>
      <c r="E10" s="69">
        <v>1824</v>
      </c>
      <c r="O10" t="s">
        <v>425</v>
      </c>
      <c r="P10" s="72">
        <f>+I36</f>
        <v>1087</v>
      </c>
      <c r="Q10" s="72">
        <f>+J36</f>
        <v>8209</v>
      </c>
      <c r="R10" s="72">
        <f>+K36</f>
        <v>18467</v>
      </c>
      <c r="S10" s="72">
        <f>+L36</f>
        <v>20600</v>
      </c>
      <c r="T10" s="72">
        <f t="shared" si="0"/>
        <v>48363</v>
      </c>
    </row>
    <row r="11" spans="1:22" ht="18.75" x14ac:dyDescent="0.25">
      <c r="A11" s="66"/>
      <c r="B11" s="67">
        <v>6</v>
      </c>
      <c r="C11" s="69">
        <v>3518</v>
      </c>
      <c r="D11" s="69">
        <v>3161</v>
      </c>
      <c r="E11" s="69">
        <v>2611</v>
      </c>
      <c r="H11" s="62" t="s">
        <v>435</v>
      </c>
      <c r="I11" s="62"/>
      <c r="J11" s="62"/>
      <c r="K11" s="62"/>
      <c r="L11" s="62"/>
      <c r="O11" t="s">
        <v>426</v>
      </c>
      <c r="P11" s="72">
        <f>+I43</f>
        <v>714</v>
      </c>
      <c r="Q11" s="72">
        <f>+J43</f>
        <v>4784</v>
      </c>
      <c r="R11" s="72">
        <f>+K43</f>
        <v>12346</v>
      </c>
      <c r="S11" s="72">
        <f>+L43</f>
        <v>14233</v>
      </c>
      <c r="T11" s="72">
        <f t="shared" si="0"/>
        <v>32077</v>
      </c>
    </row>
    <row r="12" spans="1:22" ht="15" x14ac:dyDescent="0.25">
      <c r="A12" s="66"/>
      <c r="B12" s="67">
        <v>7</v>
      </c>
      <c r="C12" s="69">
        <v>4503</v>
      </c>
      <c r="D12" s="69">
        <v>4304</v>
      </c>
      <c r="E12" s="69">
        <v>3510</v>
      </c>
      <c r="H12" t="s">
        <v>430</v>
      </c>
      <c r="I12" t="s">
        <v>431</v>
      </c>
      <c r="J12" s="70" t="s">
        <v>432</v>
      </c>
      <c r="K12" s="71" t="s">
        <v>433</v>
      </c>
      <c r="L12" s="71" t="s">
        <v>434</v>
      </c>
      <c r="O12" t="s">
        <v>448</v>
      </c>
      <c r="P12" s="72">
        <f>+I50</f>
        <v>438</v>
      </c>
      <c r="Q12" s="72">
        <f>+J50</f>
        <v>2275</v>
      </c>
      <c r="R12" s="72">
        <f>+K50</f>
        <v>5213</v>
      </c>
      <c r="S12" s="72">
        <f>+L50</f>
        <v>5210</v>
      </c>
      <c r="T12" s="72">
        <f t="shared" si="0"/>
        <v>13136</v>
      </c>
    </row>
    <row r="13" spans="1:22" ht="15" x14ac:dyDescent="0.25">
      <c r="A13" s="66"/>
      <c r="B13" s="67">
        <v>8</v>
      </c>
      <c r="C13" s="69">
        <v>5693</v>
      </c>
      <c r="D13" s="69">
        <v>5317</v>
      </c>
      <c r="E13" s="69">
        <v>4721</v>
      </c>
      <c r="H13" t="s">
        <v>302</v>
      </c>
      <c r="I13" s="72">
        <f t="shared" ref="I13" si="1">SUM($C$28:$C$32)</f>
        <v>913</v>
      </c>
      <c r="J13" s="72">
        <f t="shared" ref="J13" si="2">SUM($C$33:$C$37)</f>
        <v>6232</v>
      </c>
      <c r="K13" s="72">
        <f>SUM($C$38:$C$42)</f>
        <v>14924</v>
      </c>
      <c r="L13" s="72">
        <f>SUM($C$43:$C$46)</f>
        <v>15382</v>
      </c>
      <c r="O13" t="s">
        <v>449</v>
      </c>
      <c r="P13" s="72">
        <f>+I57</f>
        <v>647</v>
      </c>
      <c r="Q13" s="72">
        <f>+J57</f>
        <v>5280</v>
      </c>
      <c r="R13" s="72">
        <f>+K57</f>
        <v>13540</v>
      </c>
      <c r="S13" s="72">
        <f>+L57</f>
        <v>14320</v>
      </c>
      <c r="T13" s="72">
        <f t="shared" si="0"/>
        <v>33787</v>
      </c>
    </row>
    <row r="14" spans="1:22" ht="15" x14ac:dyDescent="0.25">
      <c r="A14" s="66"/>
      <c r="B14" s="67">
        <v>9</v>
      </c>
      <c r="C14" s="69">
        <v>6470</v>
      </c>
      <c r="D14" s="69">
        <v>6534</v>
      </c>
      <c r="E14" s="69">
        <v>5668</v>
      </c>
      <c r="H14" t="s">
        <v>303</v>
      </c>
      <c r="I14" s="72">
        <f>SUM($D$28:$D$32)</f>
        <v>901</v>
      </c>
      <c r="J14" s="72">
        <f>SUM($D$33:$D$37)</f>
        <v>5484</v>
      </c>
      <c r="K14" s="72">
        <f>SUM($D$38:$D$42)</f>
        <v>14082</v>
      </c>
      <c r="L14" s="72">
        <f>SUM($D$43:$D$46)</f>
        <v>15056</v>
      </c>
      <c r="O14" t="s">
        <v>450</v>
      </c>
      <c r="P14" s="72">
        <f>+I64</f>
        <v>2705</v>
      </c>
      <c r="Q14" s="72">
        <f>+J64</f>
        <v>7576</v>
      </c>
      <c r="R14" s="72">
        <f>+K64</f>
        <v>10992</v>
      </c>
      <c r="S14" s="72">
        <f>+L64</f>
        <v>8267</v>
      </c>
      <c r="T14" s="72">
        <f t="shared" si="0"/>
        <v>29540</v>
      </c>
    </row>
    <row r="15" spans="1:22" ht="15" x14ac:dyDescent="0.25">
      <c r="A15" s="66"/>
      <c r="B15" s="67">
        <v>10</v>
      </c>
      <c r="C15" s="69">
        <v>6754</v>
      </c>
      <c r="D15" s="69">
        <v>7350</v>
      </c>
      <c r="E15" s="69">
        <v>6988</v>
      </c>
      <c r="H15" t="s">
        <v>304</v>
      </c>
      <c r="I15" s="72">
        <f>SUM($E$28:$E$32)</f>
        <v>852</v>
      </c>
      <c r="J15" s="72">
        <f>SUM($E$33:$E$37)</f>
        <v>4804</v>
      </c>
      <c r="K15" s="72">
        <f>SUM($E$38:$E$42)</f>
        <v>13026</v>
      </c>
      <c r="L15" s="72">
        <f>SUM($E$43:$E$46)</f>
        <v>14380</v>
      </c>
      <c r="O15" s="29" t="s">
        <v>295</v>
      </c>
      <c r="P15" s="73">
        <f>SUM(P6:P14)</f>
        <v>12285</v>
      </c>
      <c r="Q15" s="73">
        <f t="shared" ref="Q15:S15" si="3">SUM(Q6:Q14)</f>
        <v>79184</v>
      </c>
      <c r="R15" s="73">
        <f t="shared" si="3"/>
        <v>175583</v>
      </c>
      <c r="S15" s="73">
        <f t="shared" si="3"/>
        <v>218435</v>
      </c>
      <c r="T15" s="73">
        <f t="shared" si="0"/>
        <v>485487</v>
      </c>
    </row>
    <row r="16" spans="1:22" ht="15" x14ac:dyDescent="0.25">
      <c r="A16" s="66"/>
      <c r="B16" s="67">
        <v>11</v>
      </c>
      <c r="C16" s="69">
        <v>7190</v>
      </c>
      <c r="D16" s="69">
        <v>7569</v>
      </c>
      <c r="E16" s="69">
        <v>7740</v>
      </c>
    </row>
    <row r="17" spans="1:22" ht="15" x14ac:dyDescent="0.25">
      <c r="A17" s="66"/>
      <c r="B17" s="67">
        <v>12</v>
      </c>
      <c r="C17" s="69">
        <v>7901</v>
      </c>
      <c r="D17" s="69">
        <v>7918</v>
      </c>
      <c r="E17" s="69">
        <v>7902</v>
      </c>
    </row>
    <row r="18" spans="1:22" ht="18.75" x14ac:dyDescent="0.25">
      <c r="A18" s="66"/>
      <c r="B18" s="67">
        <v>13</v>
      </c>
      <c r="C18" s="69">
        <v>9038</v>
      </c>
      <c r="D18" s="69">
        <v>8583</v>
      </c>
      <c r="E18" s="69">
        <v>8238</v>
      </c>
      <c r="H18" s="62" t="s">
        <v>437</v>
      </c>
      <c r="I18" s="62"/>
      <c r="J18" s="62"/>
      <c r="K18" s="62"/>
      <c r="L18" s="62"/>
      <c r="O18" s="74" t="s">
        <v>451</v>
      </c>
      <c r="P18" s="29"/>
      <c r="Q18" s="62"/>
      <c r="R18" s="62"/>
      <c r="S18" s="62"/>
      <c r="T18" s="62"/>
      <c r="U18" s="62"/>
      <c r="V18" s="29"/>
    </row>
    <row r="19" spans="1:22" ht="15" x14ac:dyDescent="0.25">
      <c r="A19" s="66"/>
      <c r="B19" s="67">
        <v>14</v>
      </c>
      <c r="C19" s="69">
        <v>10599</v>
      </c>
      <c r="D19" s="69">
        <v>9855</v>
      </c>
      <c r="E19" s="69">
        <v>8846</v>
      </c>
      <c r="H19" t="s">
        <v>430</v>
      </c>
      <c r="I19" t="s">
        <v>431</v>
      </c>
      <c r="J19" s="70" t="s">
        <v>432</v>
      </c>
      <c r="K19" s="71" t="s">
        <v>433</v>
      </c>
      <c r="L19" s="71" t="s">
        <v>434</v>
      </c>
      <c r="P19" s="71" t="s">
        <v>431</v>
      </c>
      <c r="Q19" s="71" t="s">
        <v>432</v>
      </c>
      <c r="R19" s="71" t="s">
        <v>433</v>
      </c>
      <c r="S19" s="71" t="s">
        <v>434</v>
      </c>
      <c r="T19" s="29" t="s">
        <v>295</v>
      </c>
    </row>
    <row r="20" spans="1:22" ht="15" x14ac:dyDescent="0.25">
      <c r="A20" s="66"/>
      <c r="B20" s="67">
        <v>15</v>
      </c>
      <c r="C20" s="69">
        <v>11209</v>
      </c>
      <c r="D20" s="69">
        <v>11234</v>
      </c>
      <c r="E20" s="69">
        <v>10058</v>
      </c>
      <c r="H20" t="s">
        <v>302</v>
      </c>
      <c r="I20" s="72">
        <f>SUM($C$51:$C$55)</f>
        <v>1597</v>
      </c>
      <c r="J20" s="72">
        <f>SUM($C$56:$C$60)</f>
        <v>10444</v>
      </c>
      <c r="K20" s="72">
        <f>SUM($C$61:$C$65)</f>
        <v>22149</v>
      </c>
      <c r="L20" s="72">
        <f>SUM($C$66:$C$69)</f>
        <v>20051</v>
      </c>
      <c r="O20" t="s">
        <v>302</v>
      </c>
      <c r="P20" s="72">
        <f>+I6+I20+I27+I34+I41+I48+I55+I62+I13</f>
        <v>15033</v>
      </c>
      <c r="Q20" s="72">
        <f>+J6+J20+J27+J34+J41+J48+J55+J62+J13</f>
        <v>91648</v>
      </c>
      <c r="R20" s="72">
        <f>+K6+K20+K27+K34+K41+K48+K55+K62+K13</f>
        <v>193747</v>
      </c>
      <c r="S20" s="72">
        <f>+L6+L20+L27+L34+L41+L48+L55+L62+L13</f>
        <v>197638</v>
      </c>
      <c r="T20" s="73">
        <f>SUM(P20:S20)</f>
        <v>498066</v>
      </c>
    </row>
    <row r="21" spans="1:22" ht="15" x14ac:dyDescent="0.25">
      <c r="A21" s="66"/>
      <c r="B21" s="67">
        <v>16</v>
      </c>
      <c r="C21" s="69">
        <v>12346</v>
      </c>
      <c r="D21" s="69">
        <v>11670</v>
      </c>
      <c r="E21" s="69">
        <v>11347</v>
      </c>
      <c r="H21" t="s">
        <v>303</v>
      </c>
      <c r="I21" s="72">
        <f>SUM($D$51:$D$55)</f>
        <v>1419</v>
      </c>
      <c r="J21" s="72">
        <f>SUM($D$56:$D$60)</f>
        <v>9422</v>
      </c>
      <c r="K21" s="72">
        <f>SUM($D$61:$D$65)</f>
        <v>21349</v>
      </c>
      <c r="L21" s="72">
        <f>SUM($D$66:$D$69)</f>
        <v>19998</v>
      </c>
      <c r="O21" t="s">
        <v>303</v>
      </c>
      <c r="P21" s="72">
        <f>+I14+I7+I21+I28+I35+I42+I49+I56+I63</f>
        <v>13613</v>
      </c>
      <c r="Q21" s="72">
        <f>+J14+J7+J21+J28+J35+J42+J49+J56+J63</f>
        <v>83932</v>
      </c>
      <c r="R21" s="72">
        <f>+K14+K7+K21+K28+K35+K42+K49+K56+K63</f>
        <v>185443</v>
      </c>
      <c r="S21" s="72">
        <f>+L14+L7+L21+L28+L35+L42+L49+L56+L63</f>
        <v>195635</v>
      </c>
      <c r="T21" s="73">
        <f t="shared" ref="T21:T22" si="4">SUM(P21:S21)</f>
        <v>478623</v>
      </c>
    </row>
    <row r="22" spans="1:22" ht="15" x14ac:dyDescent="0.25">
      <c r="A22" s="66"/>
      <c r="B22" s="67">
        <v>17</v>
      </c>
      <c r="C22" s="69">
        <v>12852</v>
      </c>
      <c r="D22" s="69">
        <v>12424</v>
      </c>
      <c r="E22" s="69">
        <v>11613</v>
      </c>
      <c r="H22" t="s">
        <v>304</v>
      </c>
      <c r="I22" s="72">
        <f>SUM($E$51:$E$55)</f>
        <v>1448</v>
      </c>
      <c r="J22" s="72">
        <f>SUM($E$56:$E$60)</f>
        <v>8632</v>
      </c>
      <c r="K22" s="72">
        <f>SUM($E$61:$E$65)</f>
        <v>20747</v>
      </c>
      <c r="L22" s="72">
        <f>SUM($E$66:$E$69)</f>
        <v>19539</v>
      </c>
      <c r="O22" t="s">
        <v>304</v>
      </c>
      <c r="P22" s="72">
        <f>+I8+I15+I22+I29+I36+I43+I50+I57+I64</f>
        <v>12285</v>
      </c>
      <c r="Q22" s="72">
        <f>+J8+J15+J22+J29+J36+J43+J50+J57+J64</f>
        <v>73855</v>
      </c>
      <c r="R22" s="72">
        <f>+K8+K15+K22+K29+K36+K43+K50+K57+K64</f>
        <v>175583</v>
      </c>
      <c r="S22" s="72">
        <f>+L8+L15+L22+L29+L36+L43+L50+L57+L64</f>
        <v>185279</v>
      </c>
      <c r="T22" s="73">
        <f t="shared" si="4"/>
        <v>447002</v>
      </c>
    </row>
    <row r="23" spans="1:22" ht="15" x14ac:dyDescent="0.25">
      <c r="A23" s="66"/>
      <c r="B23" s="67">
        <v>18</v>
      </c>
      <c r="C23" s="69">
        <v>6836</v>
      </c>
      <c r="D23" s="69">
        <v>8435</v>
      </c>
      <c r="E23" s="69">
        <v>8176</v>
      </c>
    </row>
    <row r="24" spans="1:22" ht="15.75" x14ac:dyDescent="0.25">
      <c r="A24" s="66"/>
      <c r="B24" s="67">
        <v>19</v>
      </c>
      <c r="C24" s="69">
        <v>3335</v>
      </c>
      <c r="D24" s="69">
        <v>4773</v>
      </c>
      <c r="E24" s="69">
        <v>4995</v>
      </c>
      <c r="O24" s="74" t="s">
        <v>451</v>
      </c>
    </row>
    <row r="25" spans="1:22" ht="18.75" x14ac:dyDescent="0.25">
      <c r="A25" s="66"/>
      <c r="B25" s="67">
        <v>20</v>
      </c>
      <c r="C25" s="69">
        <v>1462</v>
      </c>
      <c r="D25" s="69">
        <v>2551</v>
      </c>
      <c r="E25" s="69">
        <v>2734</v>
      </c>
      <c r="H25" s="62" t="s">
        <v>438</v>
      </c>
      <c r="I25" s="62"/>
      <c r="J25" s="62"/>
      <c r="K25" s="62"/>
      <c r="L25" s="62"/>
      <c r="O25" t="s">
        <v>430</v>
      </c>
      <c r="P25" s="195" t="s">
        <v>452</v>
      </c>
      <c r="Q25" s="195"/>
      <c r="R25" s="195"/>
    </row>
    <row r="26" spans="1:22" ht="15" x14ac:dyDescent="0.25">
      <c r="A26" s="66"/>
      <c r="B26" s="67">
        <v>21</v>
      </c>
      <c r="C26" s="69">
        <v>117</v>
      </c>
      <c r="D26" s="69">
        <v>123</v>
      </c>
      <c r="E26" s="69">
        <v>193</v>
      </c>
      <c r="H26" t="s">
        <v>430</v>
      </c>
      <c r="I26" t="s">
        <v>431</v>
      </c>
      <c r="J26" s="70" t="s">
        <v>432</v>
      </c>
      <c r="K26" s="71" t="s">
        <v>433</v>
      </c>
      <c r="L26" s="71" t="s">
        <v>434</v>
      </c>
      <c r="P26" t="s">
        <v>302</v>
      </c>
      <c r="Q26" t="s">
        <v>303</v>
      </c>
      <c r="R26" t="s">
        <v>304</v>
      </c>
    </row>
    <row r="27" spans="1:22" ht="15" x14ac:dyDescent="0.25">
      <c r="A27" s="66" t="s">
        <v>423</v>
      </c>
      <c r="B27" s="67"/>
      <c r="C27" s="68">
        <v>39177</v>
      </c>
      <c r="D27" s="68">
        <v>37985</v>
      </c>
      <c r="E27" s="68">
        <v>35426</v>
      </c>
      <c r="H27" t="s">
        <v>302</v>
      </c>
      <c r="I27" s="72">
        <f>SUM($C$74:$C$78)</f>
        <v>2163</v>
      </c>
      <c r="J27" s="72">
        <f>SUM($C$79:$C$83)</f>
        <v>19566</v>
      </c>
      <c r="K27" s="72">
        <f>SUM($C$84:$C$88)</f>
        <v>49051</v>
      </c>
      <c r="L27" s="72">
        <f>SUM($C$89:$C$92)</f>
        <v>53506</v>
      </c>
      <c r="O27" s="71" t="s">
        <v>431</v>
      </c>
      <c r="P27" s="72">
        <f>+P20</f>
        <v>15033</v>
      </c>
      <c r="Q27" s="72">
        <f>+P21</f>
        <v>13613</v>
      </c>
      <c r="R27" s="72">
        <f>+P22</f>
        <v>12285</v>
      </c>
      <c r="S27" s="72"/>
    </row>
    <row r="28" spans="1:22" ht="15" x14ac:dyDescent="0.25">
      <c r="A28" s="66"/>
      <c r="B28" s="67">
        <v>0</v>
      </c>
      <c r="C28" s="69">
        <v>24</v>
      </c>
      <c r="D28" s="69">
        <v>18</v>
      </c>
      <c r="E28" s="69">
        <v>16</v>
      </c>
      <c r="H28" t="s">
        <v>303</v>
      </c>
      <c r="I28" s="72">
        <f>SUM($D$74:$D$78)</f>
        <v>1836</v>
      </c>
      <c r="J28" s="72">
        <f>SUM($D$79:$D$83)</f>
        <v>16877</v>
      </c>
      <c r="K28" s="72">
        <f>SUM($D$84:$D$88)</f>
        <v>45354</v>
      </c>
      <c r="L28" s="72">
        <f>SUM($D$89:$D$92)</f>
        <v>51709</v>
      </c>
      <c r="O28" s="71" t="s">
        <v>432</v>
      </c>
      <c r="P28" s="72">
        <f>+Q20</f>
        <v>91648</v>
      </c>
      <c r="Q28" s="72">
        <f>+Q21</f>
        <v>83932</v>
      </c>
      <c r="R28" s="72">
        <f>+Q22</f>
        <v>73855</v>
      </c>
      <c r="S28" s="72"/>
    </row>
    <row r="29" spans="1:22" ht="15" x14ac:dyDescent="0.25">
      <c r="A29" s="66"/>
      <c r="B29" s="67">
        <v>1</v>
      </c>
      <c r="C29" s="69">
        <v>79</v>
      </c>
      <c r="D29" s="69">
        <v>113</v>
      </c>
      <c r="E29" s="69">
        <v>77</v>
      </c>
      <c r="H29" t="s">
        <v>304</v>
      </c>
      <c r="I29" s="72">
        <f>SUM($E$74:$E$78)</f>
        <v>1552</v>
      </c>
      <c r="J29" s="72">
        <f>SUM($E$79:$E$83)</f>
        <v>13961</v>
      </c>
      <c r="K29" s="72">
        <f>SUM($E$84:$E$88)</f>
        <v>41538</v>
      </c>
      <c r="L29" s="72">
        <f>SUM($E$89:$E$92)</f>
        <v>47536</v>
      </c>
      <c r="O29" s="71" t="s">
        <v>433</v>
      </c>
      <c r="P29" s="72">
        <f>+R20</f>
        <v>193747</v>
      </c>
      <c r="Q29" s="72">
        <f>+R21</f>
        <v>185443</v>
      </c>
      <c r="R29" s="72">
        <f>+R22</f>
        <v>175583</v>
      </c>
      <c r="S29" s="72"/>
    </row>
    <row r="30" spans="1:22" ht="15" x14ac:dyDescent="0.25">
      <c r="A30" s="66"/>
      <c r="B30" s="67">
        <v>2</v>
      </c>
      <c r="C30" s="69">
        <v>161</v>
      </c>
      <c r="D30" s="69">
        <v>158</v>
      </c>
      <c r="E30" s="69">
        <v>199</v>
      </c>
      <c r="O30" s="71" t="s">
        <v>434</v>
      </c>
      <c r="P30" s="72">
        <f>+S20</f>
        <v>197638</v>
      </c>
      <c r="Q30" s="72">
        <f>+S21</f>
        <v>195635</v>
      </c>
      <c r="R30" s="72">
        <f>+S22</f>
        <v>185279</v>
      </c>
      <c r="S30" s="72"/>
    </row>
    <row r="31" spans="1:22" ht="15" x14ac:dyDescent="0.25">
      <c r="A31" s="66"/>
      <c r="B31" s="67">
        <v>3</v>
      </c>
      <c r="C31" s="69">
        <v>259</v>
      </c>
      <c r="D31" s="69">
        <v>252</v>
      </c>
      <c r="E31" s="69">
        <v>230</v>
      </c>
      <c r="O31" t="s">
        <v>295</v>
      </c>
      <c r="P31" s="72">
        <f>SUM(P27:P30)</f>
        <v>498066</v>
      </c>
      <c r="Q31" s="72">
        <f t="shared" ref="Q31:R31" si="5">SUM(Q27:Q30)</f>
        <v>478623</v>
      </c>
      <c r="R31" s="72">
        <f t="shared" si="5"/>
        <v>447002</v>
      </c>
      <c r="S31" s="72"/>
    </row>
    <row r="32" spans="1:22" ht="18.75" x14ac:dyDescent="0.25">
      <c r="A32" s="66"/>
      <c r="B32" s="67">
        <v>4</v>
      </c>
      <c r="C32" s="69">
        <v>390</v>
      </c>
      <c r="D32" s="69">
        <v>360</v>
      </c>
      <c r="E32" s="69">
        <v>330</v>
      </c>
      <c r="H32" s="62" t="s">
        <v>439</v>
      </c>
      <c r="I32" s="62"/>
      <c r="J32" s="62"/>
      <c r="K32" s="62"/>
      <c r="L32" s="62"/>
    </row>
    <row r="33" spans="1:12" ht="15" x14ac:dyDescent="0.25">
      <c r="A33" s="66"/>
      <c r="B33" s="67">
        <v>5</v>
      </c>
      <c r="C33" s="69">
        <v>629</v>
      </c>
      <c r="D33" s="69">
        <v>515</v>
      </c>
      <c r="E33" s="69">
        <v>455</v>
      </c>
      <c r="H33" t="s">
        <v>430</v>
      </c>
      <c r="I33" t="s">
        <v>431</v>
      </c>
      <c r="J33" s="70" t="s">
        <v>432</v>
      </c>
      <c r="K33" s="71" t="s">
        <v>433</v>
      </c>
      <c r="L33" s="71" t="s">
        <v>434</v>
      </c>
    </row>
    <row r="34" spans="1:12" ht="15" x14ac:dyDescent="0.25">
      <c r="A34" s="66"/>
      <c r="B34" s="67">
        <v>6</v>
      </c>
      <c r="C34" s="69">
        <v>889</v>
      </c>
      <c r="D34" s="69">
        <v>771</v>
      </c>
      <c r="E34" s="69">
        <v>629</v>
      </c>
      <c r="H34" t="s">
        <v>302</v>
      </c>
      <c r="I34" s="72">
        <f>SUM($C$97:$C$101)</f>
        <v>1951</v>
      </c>
      <c r="J34" s="72">
        <f>SUM($C$102:$C$106)</f>
        <v>10717</v>
      </c>
      <c r="K34" s="72">
        <f>SUM($C$107:$C$111)</f>
        <v>20756</v>
      </c>
      <c r="L34" s="72">
        <f>SUM($C$112:$C$115)</f>
        <v>22759</v>
      </c>
    </row>
    <row r="35" spans="1:12" ht="15" x14ac:dyDescent="0.25">
      <c r="A35" s="66"/>
      <c r="B35" s="67">
        <v>7</v>
      </c>
      <c r="C35" s="69">
        <v>1245</v>
      </c>
      <c r="D35" s="69">
        <v>1093</v>
      </c>
      <c r="E35" s="69">
        <v>900</v>
      </c>
      <c r="H35" t="s">
        <v>303</v>
      </c>
      <c r="I35" s="72">
        <f>SUM($D$97:$D$101)</f>
        <v>1485</v>
      </c>
      <c r="J35" s="72">
        <f>SUM($D$102:$D$106)</f>
        <v>9554</v>
      </c>
      <c r="K35" s="72">
        <f>SUM($D$107:$D$111)</f>
        <v>19767</v>
      </c>
      <c r="L35" s="72">
        <f>SUM($D$112:$D$115)</f>
        <v>22488</v>
      </c>
    </row>
    <row r="36" spans="1:12" ht="15" x14ac:dyDescent="0.25">
      <c r="A36" s="66"/>
      <c r="B36" s="67">
        <v>8</v>
      </c>
      <c r="C36" s="69">
        <v>1460</v>
      </c>
      <c r="D36" s="69">
        <v>1444</v>
      </c>
      <c r="E36" s="69">
        <v>1234</v>
      </c>
      <c r="H36" t="s">
        <v>304</v>
      </c>
      <c r="I36" s="72">
        <f>SUM($E$97:$E$101)</f>
        <v>1087</v>
      </c>
      <c r="J36" s="72">
        <f>SUM($E$102:$E$106)</f>
        <v>8209</v>
      </c>
      <c r="K36" s="72">
        <f>SUM($E$107:$E$111)</f>
        <v>18467</v>
      </c>
      <c r="L36" s="72">
        <f>SUM($E$112:$E$115)</f>
        <v>20600</v>
      </c>
    </row>
    <row r="37" spans="1:12" ht="15" x14ac:dyDescent="0.25">
      <c r="A37" s="66"/>
      <c r="B37" s="67">
        <v>9</v>
      </c>
      <c r="C37" s="69">
        <v>2009</v>
      </c>
      <c r="D37" s="69">
        <v>1661</v>
      </c>
      <c r="E37" s="69">
        <v>1586</v>
      </c>
    </row>
    <row r="38" spans="1:12" ht="15" x14ac:dyDescent="0.25">
      <c r="A38" s="66"/>
      <c r="B38" s="67">
        <v>10</v>
      </c>
      <c r="C38" s="69">
        <v>2215</v>
      </c>
      <c r="D38" s="69">
        <v>2212</v>
      </c>
      <c r="E38" s="69">
        <v>1850</v>
      </c>
    </row>
    <row r="39" spans="1:12" ht="18.75" x14ac:dyDescent="0.25">
      <c r="A39" s="66"/>
      <c r="B39" s="67">
        <v>11</v>
      </c>
      <c r="C39" s="69">
        <v>2374</v>
      </c>
      <c r="D39" s="69">
        <v>2398</v>
      </c>
      <c r="E39" s="69">
        <v>2395</v>
      </c>
      <c r="H39" s="62" t="s">
        <v>440</v>
      </c>
      <c r="I39" s="62"/>
      <c r="J39" s="62"/>
      <c r="K39" s="62"/>
      <c r="L39" s="62"/>
    </row>
    <row r="40" spans="1:12" ht="15" x14ac:dyDescent="0.25">
      <c r="A40" s="66"/>
      <c r="B40" s="67">
        <v>12</v>
      </c>
      <c r="C40" s="69">
        <v>3064</v>
      </c>
      <c r="D40" s="69">
        <v>2578</v>
      </c>
      <c r="E40" s="69">
        <v>2583</v>
      </c>
      <c r="H40" t="s">
        <v>430</v>
      </c>
      <c r="I40" t="s">
        <v>431</v>
      </c>
      <c r="J40" s="70" t="s">
        <v>432</v>
      </c>
      <c r="K40" s="71" t="s">
        <v>433</v>
      </c>
      <c r="L40" s="71" t="s">
        <v>434</v>
      </c>
    </row>
    <row r="41" spans="1:12" ht="15" x14ac:dyDescent="0.25">
      <c r="A41" s="66"/>
      <c r="B41" s="67">
        <v>13</v>
      </c>
      <c r="C41" s="69">
        <v>3392</v>
      </c>
      <c r="D41" s="69">
        <v>3304</v>
      </c>
      <c r="E41" s="69">
        <v>2753</v>
      </c>
      <c r="H41" t="s">
        <v>302</v>
      </c>
      <c r="I41" s="72">
        <f>SUM($C$120:$C$124)</f>
        <v>817</v>
      </c>
      <c r="J41" s="72">
        <f>SUM($C$125:$C$129)</f>
        <v>5392</v>
      </c>
      <c r="K41" s="72">
        <f>SUM($C$130:$C$134)</f>
        <v>13448</v>
      </c>
      <c r="L41" s="72">
        <f>SUM($C$135:$C$138)</f>
        <v>13870</v>
      </c>
    </row>
    <row r="42" spans="1:12" ht="15" x14ac:dyDescent="0.25">
      <c r="A42" s="66"/>
      <c r="B42" s="67">
        <v>14</v>
      </c>
      <c r="C42" s="69">
        <v>3879</v>
      </c>
      <c r="D42" s="69">
        <v>3590</v>
      </c>
      <c r="E42" s="69">
        <v>3445</v>
      </c>
      <c r="H42" t="s">
        <v>303</v>
      </c>
      <c r="I42" s="72">
        <f>SUM($D$120:$D$124)</f>
        <v>798</v>
      </c>
      <c r="J42" s="72">
        <f>SUM($D$125:$D$129)</f>
        <v>5195</v>
      </c>
      <c r="K42" s="72">
        <f>SUM($D$130:$D$134)</f>
        <v>13040</v>
      </c>
      <c r="L42" s="72">
        <f>SUM($D$135:$D$138)</f>
        <v>14290</v>
      </c>
    </row>
    <row r="43" spans="1:12" ht="15" x14ac:dyDescent="0.25">
      <c r="A43" s="66"/>
      <c r="B43" s="67">
        <v>15</v>
      </c>
      <c r="C43" s="69">
        <v>3904</v>
      </c>
      <c r="D43" s="69">
        <v>4082</v>
      </c>
      <c r="E43" s="69">
        <v>3772</v>
      </c>
      <c r="H43" t="s">
        <v>304</v>
      </c>
      <c r="I43" s="72">
        <f>SUM($E$120:$E$124)</f>
        <v>714</v>
      </c>
      <c r="J43" s="72">
        <f>SUM($E$125:$E$129)</f>
        <v>4784</v>
      </c>
      <c r="K43" s="72">
        <f>SUM($E$130:$E$134)</f>
        <v>12346</v>
      </c>
      <c r="L43" s="72">
        <f>SUM($E$135:$E$138)</f>
        <v>14233</v>
      </c>
    </row>
    <row r="44" spans="1:12" ht="15" x14ac:dyDescent="0.25">
      <c r="A44" s="66"/>
      <c r="B44" s="67">
        <v>16</v>
      </c>
      <c r="C44" s="69">
        <v>4357</v>
      </c>
      <c r="D44" s="69">
        <v>3994</v>
      </c>
      <c r="E44" s="69">
        <v>4200</v>
      </c>
    </row>
    <row r="45" spans="1:12" ht="15" x14ac:dyDescent="0.25">
      <c r="A45" s="66"/>
      <c r="B45" s="67">
        <v>17</v>
      </c>
      <c r="C45" s="69">
        <v>4703</v>
      </c>
      <c r="D45" s="69">
        <v>4392</v>
      </c>
      <c r="E45" s="69">
        <v>4026</v>
      </c>
    </row>
    <row r="46" spans="1:12" ht="18.75" x14ac:dyDescent="0.25">
      <c r="A46" s="66"/>
      <c r="B46" s="67">
        <v>18</v>
      </c>
      <c r="C46" s="69">
        <v>2418</v>
      </c>
      <c r="D46" s="69">
        <v>2588</v>
      </c>
      <c r="E46" s="69">
        <v>2382</v>
      </c>
      <c r="H46" s="62" t="s">
        <v>441</v>
      </c>
      <c r="I46" s="62"/>
      <c r="J46" s="62"/>
      <c r="K46" s="62"/>
      <c r="L46" s="62"/>
    </row>
    <row r="47" spans="1:12" ht="15" x14ac:dyDescent="0.25">
      <c r="A47" s="66"/>
      <c r="B47" s="67">
        <v>19</v>
      </c>
      <c r="C47" s="69">
        <v>1067</v>
      </c>
      <c r="D47" s="69">
        <v>1541</v>
      </c>
      <c r="E47" s="69">
        <v>1419</v>
      </c>
      <c r="H47" t="s">
        <v>430</v>
      </c>
      <c r="I47" t="s">
        <v>431</v>
      </c>
      <c r="J47" s="70" t="s">
        <v>432</v>
      </c>
      <c r="K47" s="71" t="s">
        <v>433</v>
      </c>
      <c r="L47" s="71" t="s">
        <v>434</v>
      </c>
    </row>
    <row r="48" spans="1:12" ht="15" x14ac:dyDescent="0.25">
      <c r="A48" s="66"/>
      <c r="B48" s="67">
        <v>20</v>
      </c>
      <c r="C48" s="69">
        <v>595</v>
      </c>
      <c r="D48" s="69">
        <v>831</v>
      </c>
      <c r="E48" s="69">
        <v>850</v>
      </c>
      <c r="H48" t="s">
        <v>302</v>
      </c>
      <c r="I48" s="72">
        <f>SUM($C$143:$C$147)</f>
        <v>494</v>
      </c>
      <c r="J48" s="72">
        <f>SUM($C$148:$C$152)</f>
        <v>2536</v>
      </c>
      <c r="K48" s="72">
        <f>SUM($C$153:$C$157)</f>
        <v>5560</v>
      </c>
      <c r="L48" s="72">
        <f>SUM($C$158:$C$161)</f>
        <v>5169</v>
      </c>
    </row>
    <row r="49" spans="1:12" ht="15" x14ac:dyDescent="0.25">
      <c r="A49" s="66"/>
      <c r="B49" s="67">
        <v>21</v>
      </c>
      <c r="C49" s="69">
        <v>64</v>
      </c>
      <c r="D49" s="69">
        <v>90</v>
      </c>
      <c r="E49" s="69">
        <v>95</v>
      </c>
      <c r="H49" t="s">
        <v>303</v>
      </c>
      <c r="I49" s="72">
        <f>SUM($D$143:$D$147)</f>
        <v>466</v>
      </c>
      <c r="J49" s="72">
        <f>SUM($D$148:$D$152)</f>
        <v>2429</v>
      </c>
      <c r="K49" s="72">
        <f>SUM($D$153:$D$157)</f>
        <v>5465</v>
      </c>
      <c r="L49" s="72">
        <f>SUM($D$158:$D$161)</f>
        <v>5278</v>
      </c>
    </row>
    <row r="50" spans="1:12" ht="15" x14ac:dyDescent="0.25">
      <c r="A50" s="66" t="s">
        <v>424</v>
      </c>
      <c r="B50" s="67"/>
      <c r="C50" s="68">
        <v>55024</v>
      </c>
      <c r="D50" s="68">
        <v>53409</v>
      </c>
      <c r="E50" s="68">
        <v>51568</v>
      </c>
      <c r="H50" t="s">
        <v>304</v>
      </c>
      <c r="I50" s="72">
        <f>SUM($E$143:$E$147)</f>
        <v>438</v>
      </c>
      <c r="J50" s="72">
        <f>SUM($E$148:$E$152)</f>
        <v>2275</v>
      </c>
      <c r="K50" s="72">
        <f>SUM($E$153:$E$157)</f>
        <v>5213</v>
      </c>
      <c r="L50" s="72">
        <f>SUM($E$158:$E$161)</f>
        <v>5210</v>
      </c>
    </row>
    <row r="51" spans="1:12" ht="15" x14ac:dyDescent="0.25">
      <c r="A51" s="66"/>
      <c r="B51" s="67">
        <v>0</v>
      </c>
      <c r="C51" s="69">
        <v>11</v>
      </c>
      <c r="D51" s="69">
        <v>10</v>
      </c>
      <c r="E51" s="69">
        <v>15</v>
      </c>
    </row>
    <row r="52" spans="1:12" ht="15" x14ac:dyDescent="0.25">
      <c r="A52" s="66"/>
      <c r="B52" s="67">
        <v>1</v>
      </c>
      <c r="C52" s="69">
        <v>129</v>
      </c>
      <c r="D52" s="69">
        <v>110</v>
      </c>
      <c r="E52" s="69">
        <v>113</v>
      </c>
    </row>
    <row r="53" spans="1:12" ht="18.75" x14ac:dyDescent="0.25">
      <c r="A53" s="66"/>
      <c r="B53" s="67">
        <v>2</v>
      </c>
      <c r="C53" s="69">
        <v>283</v>
      </c>
      <c r="D53" s="69">
        <v>255</v>
      </c>
      <c r="E53" s="69">
        <v>264</v>
      </c>
      <c r="H53" s="62" t="s">
        <v>442</v>
      </c>
      <c r="I53" s="62"/>
      <c r="J53" s="62"/>
      <c r="K53" s="62"/>
      <c r="L53" s="62"/>
    </row>
    <row r="54" spans="1:12" ht="15" x14ac:dyDescent="0.25">
      <c r="A54" s="66"/>
      <c r="B54" s="67">
        <v>3</v>
      </c>
      <c r="C54" s="69">
        <v>433</v>
      </c>
      <c r="D54" s="69">
        <v>431</v>
      </c>
      <c r="E54" s="69">
        <v>424</v>
      </c>
      <c r="H54" t="s">
        <v>430</v>
      </c>
      <c r="I54" t="s">
        <v>431</v>
      </c>
      <c r="J54" s="70" t="s">
        <v>432</v>
      </c>
      <c r="K54" s="71" t="s">
        <v>433</v>
      </c>
      <c r="L54" s="71" t="s">
        <v>434</v>
      </c>
    </row>
    <row r="55" spans="1:12" ht="15" x14ac:dyDescent="0.25">
      <c r="A55" s="66"/>
      <c r="B55" s="67">
        <v>4</v>
      </c>
      <c r="C55" s="69">
        <v>741</v>
      </c>
      <c r="D55" s="69">
        <v>613</v>
      </c>
      <c r="E55" s="69">
        <v>632</v>
      </c>
      <c r="H55" t="s">
        <v>302</v>
      </c>
      <c r="I55" s="72">
        <f>SUM($C$166:$C$170)</f>
        <v>1094</v>
      </c>
      <c r="J55" s="72">
        <f>SUM($C$171:$C$175)</f>
        <v>6887</v>
      </c>
      <c r="K55" s="72">
        <f>SUM($C$176:$C$180)</f>
        <v>15875</v>
      </c>
      <c r="L55" s="72">
        <f>SUM($C$181:$C$184)</f>
        <v>15357</v>
      </c>
    </row>
    <row r="56" spans="1:12" ht="15" x14ac:dyDescent="0.25">
      <c r="A56" s="66"/>
      <c r="B56" s="67">
        <v>5</v>
      </c>
      <c r="C56" s="69">
        <v>1138</v>
      </c>
      <c r="D56" s="69">
        <v>994</v>
      </c>
      <c r="E56" s="69">
        <v>813</v>
      </c>
      <c r="H56" t="s">
        <v>303</v>
      </c>
      <c r="I56" s="72">
        <f>SUM($D$166:$D$170)</f>
        <v>784</v>
      </c>
      <c r="J56" s="72">
        <f>SUM($D$171:$D$175)</f>
        <v>5916</v>
      </c>
      <c r="K56" s="72">
        <f>SUM($D$176:$D$180)</f>
        <v>14332</v>
      </c>
      <c r="L56" s="72">
        <f>SUM($D$181:$D$184)</f>
        <v>14678</v>
      </c>
    </row>
    <row r="57" spans="1:12" ht="15" x14ac:dyDescent="0.25">
      <c r="A57" s="66"/>
      <c r="B57" s="67">
        <v>6</v>
      </c>
      <c r="C57" s="69">
        <v>1586</v>
      </c>
      <c r="D57" s="69">
        <v>1364</v>
      </c>
      <c r="E57" s="69">
        <v>1261</v>
      </c>
      <c r="H57" t="s">
        <v>304</v>
      </c>
      <c r="I57" s="72">
        <f>SUM($E$166:$E$170)</f>
        <v>647</v>
      </c>
      <c r="J57" s="72">
        <f>SUM($E$171:$E$175)</f>
        <v>5280</v>
      </c>
      <c r="K57" s="72">
        <f>SUM($E$176:$E$180)</f>
        <v>13540</v>
      </c>
      <c r="L57" s="72">
        <f>SUM($E$181:$E$184)</f>
        <v>14320</v>
      </c>
    </row>
    <row r="58" spans="1:12" ht="15" x14ac:dyDescent="0.25">
      <c r="A58" s="66"/>
      <c r="B58" s="67">
        <v>7</v>
      </c>
      <c r="C58" s="69">
        <v>2084</v>
      </c>
      <c r="D58" s="69">
        <v>1862</v>
      </c>
      <c r="E58" s="69">
        <v>1659</v>
      </c>
    </row>
    <row r="59" spans="1:12" ht="15" x14ac:dyDescent="0.25">
      <c r="A59" s="66"/>
      <c r="B59" s="67">
        <v>8</v>
      </c>
      <c r="C59" s="69">
        <v>2530</v>
      </c>
      <c r="D59" s="69">
        <v>2381</v>
      </c>
      <c r="E59" s="69">
        <v>2198</v>
      </c>
    </row>
    <row r="60" spans="1:12" ht="18.75" x14ac:dyDescent="0.25">
      <c r="A60" s="66"/>
      <c r="B60" s="67">
        <v>9</v>
      </c>
      <c r="C60" s="69">
        <v>3106</v>
      </c>
      <c r="D60" s="69">
        <v>2821</v>
      </c>
      <c r="E60" s="69">
        <v>2701</v>
      </c>
      <c r="H60" s="62" t="s">
        <v>443</v>
      </c>
      <c r="I60" s="62"/>
      <c r="J60" s="62"/>
      <c r="K60" s="62"/>
      <c r="L60" s="62"/>
    </row>
    <row r="61" spans="1:12" ht="15" x14ac:dyDescent="0.25">
      <c r="A61" s="66"/>
      <c r="B61" s="67">
        <v>10</v>
      </c>
      <c r="C61" s="69">
        <v>3388</v>
      </c>
      <c r="D61" s="69">
        <v>3432</v>
      </c>
      <c r="E61" s="69">
        <v>3179</v>
      </c>
      <c r="H61" t="s">
        <v>430</v>
      </c>
      <c r="I61" t="s">
        <v>431</v>
      </c>
      <c r="J61" s="70" t="s">
        <v>432</v>
      </c>
      <c r="K61" s="71" t="s">
        <v>433</v>
      </c>
      <c r="L61" s="71" t="s">
        <v>434</v>
      </c>
    </row>
    <row r="62" spans="1:12" ht="15" x14ac:dyDescent="0.25">
      <c r="A62" s="66"/>
      <c r="B62" s="67">
        <v>11</v>
      </c>
      <c r="C62" s="69">
        <v>3970</v>
      </c>
      <c r="D62" s="69">
        <v>3684</v>
      </c>
      <c r="E62" s="69">
        <v>3795</v>
      </c>
      <c r="H62" t="s">
        <v>302</v>
      </c>
      <c r="I62" s="72">
        <f>SUM($C$189:$C$193)</f>
        <v>2180</v>
      </c>
      <c r="J62" s="72">
        <f>SUM($C$194:$C$198)</f>
        <v>7165</v>
      </c>
      <c r="K62" s="72">
        <f>SUM($C$199:$C$203)</f>
        <v>10502</v>
      </c>
      <c r="L62" s="72">
        <f>SUM($C$204:$C$207)</f>
        <v>8301</v>
      </c>
    </row>
    <row r="63" spans="1:12" ht="15" x14ac:dyDescent="0.25">
      <c r="A63" s="66"/>
      <c r="B63" s="67">
        <v>12</v>
      </c>
      <c r="C63" s="69">
        <v>4447</v>
      </c>
      <c r="D63" s="69">
        <v>4248</v>
      </c>
      <c r="E63" s="69">
        <v>4040</v>
      </c>
      <c r="H63" t="s">
        <v>303</v>
      </c>
      <c r="I63" s="72">
        <f>SUM($D$189:$D$193)</f>
        <v>2429</v>
      </c>
      <c r="J63" s="72">
        <f>SUM($D$194:$D$198)</f>
        <v>7430</v>
      </c>
      <c r="K63" s="72">
        <f>SUM($D$199:$D$203)</f>
        <v>10779</v>
      </c>
      <c r="L63" s="72">
        <f>SUM($D$204:$D$207)</f>
        <v>8375</v>
      </c>
    </row>
    <row r="64" spans="1:12" ht="15" x14ac:dyDescent="0.25">
      <c r="A64" s="66"/>
      <c r="B64" s="67">
        <v>13</v>
      </c>
      <c r="C64" s="69">
        <v>4943</v>
      </c>
      <c r="D64" s="69">
        <v>4768</v>
      </c>
      <c r="E64" s="69">
        <v>4631</v>
      </c>
      <c r="H64" t="s">
        <v>304</v>
      </c>
      <c r="I64" s="72">
        <f>SUM($E$189:$E$193)</f>
        <v>2705</v>
      </c>
      <c r="J64" s="72">
        <f>SUM($E$194:$E$198)</f>
        <v>7576</v>
      </c>
      <c r="K64" s="72">
        <f>SUM($E$199:$E$203)</f>
        <v>10992</v>
      </c>
      <c r="L64" s="72">
        <f>SUM($E$204:$E$207)</f>
        <v>8267</v>
      </c>
    </row>
    <row r="65" spans="1:5" ht="15" x14ac:dyDescent="0.25">
      <c r="A65" s="66"/>
      <c r="B65" s="67">
        <v>14</v>
      </c>
      <c r="C65" s="69">
        <v>5401</v>
      </c>
      <c r="D65" s="69">
        <v>5217</v>
      </c>
      <c r="E65" s="69">
        <v>5102</v>
      </c>
    </row>
    <row r="66" spans="1:5" ht="15" x14ac:dyDescent="0.25">
      <c r="A66" s="66"/>
      <c r="B66" s="67">
        <v>15</v>
      </c>
      <c r="C66" s="69">
        <v>5526</v>
      </c>
      <c r="D66" s="69">
        <v>5681</v>
      </c>
      <c r="E66" s="69">
        <v>5478</v>
      </c>
    </row>
    <row r="67" spans="1:5" ht="15" x14ac:dyDescent="0.25">
      <c r="A67" s="66"/>
      <c r="B67" s="67">
        <v>16</v>
      </c>
      <c r="C67" s="69">
        <v>6028</v>
      </c>
      <c r="D67" s="69">
        <v>5706</v>
      </c>
      <c r="E67" s="69">
        <v>5910</v>
      </c>
    </row>
    <row r="68" spans="1:5" ht="15" x14ac:dyDescent="0.25">
      <c r="A68" s="66"/>
      <c r="B68" s="67">
        <v>17</v>
      </c>
      <c r="C68" s="69">
        <v>6351</v>
      </c>
      <c r="D68" s="69">
        <v>6048</v>
      </c>
      <c r="E68" s="69">
        <v>5828</v>
      </c>
    </row>
    <row r="69" spans="1:5" ht="15" x14ac:dyDescent="0.25">
      <c r="A69" s="66"/>
      <c r="B69" s="67">
        <v>18</v>
      </c>
      <c r="C69" s="69">
        <v>2146</v>
      </c>
      <c r="D69" s="69">
        <v>2563</v>
      </c>
      <c r="E69" s="69">
        <v>2323</v>
      </c>
    </row>
    <row r="70" spans="1:5" ht="15" x14ac:dyDescent="0.25">
      <c r="A70" s="66"/>
      <c r="B70" s="67">
        <v>19</v>
      </c>
      <c r="C70" s="69">
        <v>564</v>
      </c>
      <c r="D70" s="69">
        <v>797</v>
      </c>
      <c r="E70" s="69">
        <v>793</v>
      </c>
    </row>
    <row r="71" spans="1:5" ht="15" x14ac:dyDescent="0.25">
      <c r="A71" s="66"/>
      <c r="B71" s="67">
        <v>20</v>
      </c>
      <c r="C71" s="69">
        <v>200</v>
      </c>
      <c r="D71" s="69">
        <v>396</v>
      </c>
      <c r="E71" s="69">
        <v>357</v>
      </c>
    </row>
    <row r="72" spans="1:5" ht="15" x14ac:dyDescent="0.25">
      <c r="A72" s="66"/>
      <c r="B72" s="67">
        <v>21</v>
      </c>
      <c r="C72" s="69">
        <v>19</v>
      </c>
      <c r="D72" s="69">
        <v>28</v>
      </c>
      <c r="E72" s="69">
        <v>52</v>
      </c>
    </row>
    <row r="73" spans="1:5" ht="15" x14ac:dyDescent="0.25">
      <c r="A73" s="66" t="s">
        <v>413</v>
      </c>
      <c r="B73" s="67"/>
      <c r="C73" s="68">
        <v>125702</v>
      </c>
      <c r="D73" s="68">
        <v>118505</v>
      </c>
      <c r="E73" s="68">
        <v>106755</v>
      </c>
    </row>
    <row r="74" spans="1:5" ht="15" x14ac:dyDescent="0.25">
      <c r="A74" s="66"/>
      <c r="B74" s="67">
        <v>0</v>
      </c>
      <c r="C74" s="69">
        <v>23</v>
      </c>
      <c r="D74" s="69">
        <v>22</v>
      </c>
      <c r="E74" s="69">
        <v>26</v>
      </c>
    </row>
    <row r="75" spans="1:5" ht="15" x14ac:dyDescent="0.25">
      <c r="A75" s="66"/>
      <c r="B75" s="67">
        <v>1</v>
      </c>
      <c r="C75" s="69">
        <v>167</v>
      </c>
      <c r="D75" s="69">
        <v>130</v>
      </c>
      <c r="E75" s="69">
        <v>108</v>
      </c>
    </row>
    <row r="76" spans="1:5" ht="15" x14ac:dyDescent="0.25">
      <c r="A76" s="66"/>
      <c r="B76" s="67">
        <v>2</v>
      </c>
      <c r="C76" s="69">
        <v>329</v>
      </c>
      <c r="D76" s="69">
        <v>324</v>
      </c>
      <c r="E76" s="69">
        <v>259</v>
      </c>
    </row>
    <row r="77" spans="1:5" ht="15" x14ac:dyDescent="0.25">
      <c r="A77" s="66"/>
      <c r="B77" s="67">
        <v>3</v>
      </c>
      <c r="C77" s="69">
        <v>594</v>
      </c>
      <c r="D77" s="69">
        <v>508</v>
      </c>
      <c r="E77" s="69">
        <v>460</v>
      </c>
    </row>
    <row r="78" spans="1:5" ht="15" x14ac:dyDescent="0.25">
      <c r="A78" s="66"/>
      <c r="B78" s="67">
        <v>4</v>
      </c>
      <c r="C78" s="69">
        <v>1050</v>
      </c>
      <c r="D78" s="69">
        <v>852</v>
      </c>
      <c r="E78" s="69">
        <v>699</v>
      </c>
    </row>
    <row r="79" spans="1:5" ht="15" x14ac:dyDescent="0.25">
      <c r="A79" s="66"/>
      <c r="B79" s="67">
        <v>5</v>
      </c>
      <c r="C79" s="69">
        <v>1858</v>
      </c>
      <c r="D79" s="69">
        <v>1362</v>
      </c>
      <c r="E79" s="69">
        <v>1094</v>
      </c>
    </row>
    <row r="80" spans="1:5" ht="15" x14ac:dyDescent="0.25">
      <c r="A80" s="66"/>
      <c r="B80" s="67">
        <v>6</v>
      </c>
      <c r="C80" s="69">
        <v>2730</v>
      </c>
      <c r="D80" s="69">
        <v>2263</v>
      </c>
      <c r="E80" s="69">
        <v>1696</v>
      </c>
    </row>
    <row r="81" spans="1:5" ht="15" x14ac:dyDescent="0.25">
      <c r="A81" s="66"/>
      <c r="B81" s="67">
        <v>7</v>
      </c>
      <c r="C81" s="69">
        <v>3875</v>
      </c>
      <c r="D81" s="69">
        <v>3206</v>
      </c>
      <c r="E81" s="69">
        <v>2597</v>
      </c>
    </row>
    <row r="82" spans="1:5" ht="15" x14ac:dyDescent="0.25">
      <c r="A82" s="66"/>
      <c r="B82" s="67">
        <v>8</v>
      </c>
      <c r="C82" s="69">
        <v>4988</v>
      </c>
      <c r="D82" s="69">
        <v>4439</v>
      </c>
      <c r="E82" s="69">
        <v>3660</v>
      </c>
    </row>
    <row r="83" spans="1:5" ht="15" x14ac:dyDescent="0.25">
      <c r="A83" s="66"/>
      <c r="B83" s="67">
        <v>9</v>
      </c>
      <c r="C83" s="69">
        <v>6115</v>
      </c>
      <c r="D83" s="69">
        <v>5607</v>
      </c>
      <c r="E83" s="69">
        <v>4914</v>
      </c>
    </row>
    <row r="84" spans="1:5" ht="15" x14ac:dyDescent="0.25">
      <c r="A84" s="66"/>
      <c r="B84" s="67">
        <v>10</v>
      </c>
      <c r="C84" s="69">
        <v>6780</v>
      </c>
      <c r="D84" s="69">
        <v>6753</v>
      </c>
      <c r="E84" s="69">
        <v>6080</v>
      </c>
    </row>
    <row r="85" spans="1:5" ht="15" x14ac:dyDescent="0.25">
      <c r="A85" s="66"/>
      <c r="B85" s="67">
        <v>11</v>
      </c>
      <c r="C85" s="69">
        <v>8078</v>
      </c>
      <c r="D85" s="69">
        <v>7401</v>
      </c>
      <c r="E85" s="69">
        <v>7360</v>
      </c>
    </row>
    <row r="86" spans="1:5" ht="15" x14ac:dyDescent="0.25">
      <c r="A86" s="66"/>
      <c r="B86" s="67">
        <v>12</v>
      </c>
      <c r="C86" s="69">
        <v>9741</v>
      </c>
      <c r="D86" s="69">
        <v>8714</v>
      </c>
      <c r="E86" s="69">
        <v>7918</v>
      </c>
    </row>
    <row r="87" spans="1:5" ht="15" x14ac:dyDescent="0.25">
      <c r="A87" s="66"/>
      <c r="B87" s="67">
        <v>13</v>
      </c>
      <c r="C87" s="69">
        <v>11286</v>
      </c>
      <c r="D87" s="69">
        <v>10479</v>
      </c>
      <c r="E87" s="69">
        <v>9235</v>
      </c>
    </row>
    <row r="88" spans="1:5" ht="15" x14ac:dyDescent="0.25">
      <c r="A88" s="66"/>
      <c r="B88" s="67">
        <v>14</v>
      </c>
      <c r="C88" s="69">
        <v>13166</v>
      </c>
      <c r="D88" s="69">
        <v>12007</v>
      </c>
      <c r="E88" s="69">
        <v>10945</v>
      </c>
    </row>
    <row r="89" spans="1:5" ht="15" x14ac:dyDescent="0.25">
      <c r="A89" s="66"/>
      <c r="B89" s="67">
        <v>15</v>
      </c>
      <c r="C89" s="69">
        <v>14654</v>
      </c>
      <c r="D89" s="69">
        <v>13857</v>
      </c>
      <c r="E89" s="69">
        <v>12465</v>
      </c>
    </row>
    <row r="90" spans="1:5" ht="15" x14ac:dyDescent="0.25">
      <c r="A90" s="66"/>
      <c r="B90" s="67">
        <v>16</v>
      </c>
      <c r="C90" s="69">
        <v>16002</v>
      </c>
      <c r="D90" s="69">
        <v>15198</v>
      </c>
      <c r="E90" s="69">
        <v>14227</v>
      </c>
    </row>
    <row r="91" spans="1:5" ht="15" x14ac:dyDescent="0.25">
      <c r="A91" s="66"/>
      <c r="B91" s="67">
        <v>17</v>
      </c>
      <c r="C91" s="69">
        <v>17590</v>
      </c>
      <c r="D91" s="69">
        <v>16361</v>
      </c>
      <c r="E91" s="69">
        <v>15400</v>
      </c>
    </row>
    <row r="92" spans="1:5" ht="15" x14ac:dyDescent="0.25">
      <c r="A92" s="66"/>
      <c r="B92" s="67">
        <v>18</v>
      </c>
      <c r="C92" s="69">
        <v>5260</v>
      </c>
      <c r="D92" s="69">
        <v>6293</v>
      </c>
      <c r="E92" s="69">
        <v>5444</v>
      </c>
    </row>
    <row r="93" spans="1:5" ht="15" x14ac:dyDescent="0.25">
      <c r="A93" s="66"/>
      <c r="B93" s="67">
        <v>19</v>
      </c>
      <c r="C93" s="69">
        <v>915</v>
      </c>
      <c r="D93" s="69">
        <v>1719</v>
      </c>
      <c r="E93" s="69">
        <v>1350</v>
      </c>
    </row>
    <row r="94" spans="1:5" ht="15" x14ac:dyDescent="0.25">
      <c r="A94" s="66"/>
      <c r="B94" s="67">
        <v>20</v>
      </c>
      <c r="C94" s="69">
        <v>450</v>
      </c>
      <c r="D94" s="69">
        <v>938</v>
      </c>
      <c r="E94" s="69">
        <v>765</v>
      </c>
    </row>
    <row r="95" spans="1:5" ht="15" x14ac:dyDescent="0.25">
      <c r="A95" s="66"/>
      <c r="B95" s="67">
        <v>21</v>
      </c>
      <c r="C95" s="69">
        <v>51</v>
      </c>
      <c r="D95" s="69">
        <v>72</v>
      </c>
      <c r="E95" s="69">
        <v>53</v>
      </c>
    </row>
    <row r="96" spans="1:5" ht="15" x14ac:dyDescent="0.25">
      <c r="A96" s="66" t="s">
        <v>425</v>
      </c>
      <c r="B96" s="67"/>
      <c r="C96" s="68">
        <v>58571</v>
      </c>
      <c r="D96" s="68">
        <v>57694</v>
      </c>
      <c r="E96" s="68">
        <v>52272</v>
      </c>
    </row>
    <row r="97" spans="1:5" ht="15" x14ac:dyDescent="0.25">
      <c r="A97" s="66"/>
      <c r="B97" s="67">
        <v>0</v>
      </c>
      <c r="C97" s="69">
        <v>27</v>
      </c>
      <c r="D97" s="69">
        <v>14</v>
      </c>
      <c r="E97" s="69">
        <v>6</v>
      </c>
    </row>
    <row r="98" spans="1:5" ht="15" x14ac:dyDescent="0.25">
      <c r="A98" s="66"/>
      <c r="B98" s="67">
        <v>1</v>
      </c>
      <c r="C98" s="69">
        <v>139</v>
      </c>
      <c r="D98" s="69">
        <v>75</v>
      </c>
      <c r="E98" s="69">
        <v>60</v>
      </c>
    </row>
    <row r="99" spans="1:5" ht="15" x14ac:dyDescent="0.25">
      <c r="A99" s="66"/>
      <c r="B99" s="67">
        <v>2</v>
      </c>
      <c r="C99" s="69">
        <v>343</v>
      </c>
      <c r="D99" s="69">
        <v>228</v>
      </c>
      <c r="E99" s="69">
        <v>154</v>
      </c>
    </row>
    <row r="100" spans="1:5" ht="15" x14ac:dyDescent="0.25">
      <c r="A100" s="66"/>
      <c r="B100" s="67">
        <v>3</v>
      </c>
      <c r="C100" s="69">
        <v>563</v>
      </c>
      <c r="D100" s="69">
        <v>455</v>
      </c>
      <c r="E100" s="69">
        <v>312</v>
      </c>
    </row>
    <row r="101" spans="1:5" ht="15" x14ac:dyDescent="0.25">
      <c r="A101" s="66"/>
      <c r="B101" s="67">
        <v>4</v>
      </c>
      <c r="C101" s="69">
        <v>879</v>
      </c>
      <c r="D101" s="69">
        <v>713</v>
      </c>
      <c r="E101" s="69">
        <v>555</v>
      </c>
    </row>
    <row r="102" spans="1:5" ht="15" x14ac:dyDescent="0.25">
      <c r="A102" s="66"/>
      <c r="B102" s="67">
        <v>5</v>
      </c>
      <c r="C102" s="69">
        <v>1290</v>
      </c>
      <c r="D102" s="69">
        <v>1031</v>
      </c>
      <c r="E102" s="69">
        <v>828</v>
      </c>
    </row>
    <row r="103" spans="1:5" ht="15" x14ac:dyDescent="0.25">
      <c r="A103" s="66"/>
      <c r="B103" s="67">
        <v>6</v>
      </c>
      <c r="C103" s="69">
        <v>1704</v>
      </c>
      <c r="D103" s="69">
        <v>1476</v>
      </c>
      <c r="E103" s="69">
        <v>1163</v>
      </c>
    </row>
    <row r="104" spans="1:5" ht="15" x14ac:dyDescent="0.25">
      <c r="A104" s="66"/>
      <c r="B104" s="67">
        <v>7</v>
      </c>
      <c r="C104" s="69">
        <v>2135</v>
      </c>
      <c r="D104" s="69">
        <v>1890</v>
      </c>
      <c r="E104" s="69">
        <v>1626</v>
      </c>
    </row>
    <row r="105" spans="1:5" ht="15" x14ac:dyDescent="0.25">
      <c r="A105" s="66"/>
      <c r="B105" s="67">
        <v>8</v>
      </c>
      <c r="C105" s="69">
        <v>2552</v>
      </c>
      <c r="D105" s="69">
        <v>2375</v>
      </c>
      <c r="E105" s="69">
        <v>2053</v>
      </c>
    </row>
    <row r="106" spans="1:5" ht="15" x14ac:dyDescent="0.25">
      <c r="A106" s="66"/>
      <c r="B106" s="67">
        <v>9</v>
      </c>
      <c r="C106" s="69">
        <v>3036</v>
      </c>
      <c r="D106" s="69">
        <v>2782</v>
      </c>
      <c r="E106" s="69">
        <v>2539</v>
      </c>
    </row>
    <row r="107" spans="1:5" ht="15" x14ac:dyDescent="0.25">
      <c r="A107" s="66"/>
      <c r="B107" s="67">
        <v>10</v>
      </c>
      <c r="C107" s="69">
        <v>3112</v>
      </c>
      <c r="D107" s="69">
        <v>3294</v>
      </c>
      <c r="E107" s="69">
        <v>2942</v>
      </c>
    </row>
    <row r="108" spans="1:5" ht="15" x14ac:dyDescent="0.25">
      <c r="A108" s="66"/>
      <c r="B108" s="67">
        <v>11</v>
      </c>
      <c r="C108" s="69">
        <v>3621</v>
      </c>
      <c r="D108" s="69">
        <v>3367</v>
      </c>
      <c r="E108" s="69">
        <v>3454</v>
      </c>
    </row>
    <row r="109" spans="1:5" ht="15" x14ac:dyDescent="0.25">
      <c r="A109" s="66"/>
      <c r="B109" s="67">
        <v>12</v>
      </c>
      <c r="C109" s="69">
        <v>4092</v>
      </c>
      <c r="D109" s="69">
        <v>3856</v>
      </c>
      <c r="E109" s="69">
        <v>3545</v>
      </c>
    </row>
    <row r="110" spans="1:5" ht="15" x14ac:dyDescent="0.25">
      <c r="A110" s="66"/>
      <c r="B110" s="67">
        <v>13</v>
      </c>
      <c r="C110" s="69">
        <v>4657</v>
      </c>
      <c r="D110" s="69">
        <v>4343</v>
      </c>
      <c r="E110" s="69">
        <v>4013</v>
      </c>
    </row>
    <row r="111" spans="1:5" ht="15" x14ac:dyDescent="0.25">
      <c r="A111" s="66"/>
      <c r="B111" s="67">
        <v>14</v>
      </c>
      <c r="C111" s="69">
        <v>5274</v>
      </c>
      <c r="D111" s="69">
        <v>4907</v>
      </c>
      <c r="E111" s="69">
        <v>4513</v>
      </c>
    </row>
    <row r="112" spans="1:5" ht="15" x14ac:dyDescent="0.25">
      <c r="A112" s="66"/>
      <c r="B112" s="67">
        <v>15</v>
      </c>
      <c r="C112" s="69">
        <v>5654</v>
      </c>
      <c r="D112" s="69">
        <v>5533</v>
      </c>
      <c r="E112" s="69">
        <v>5076</v>
      </c>
    </row>
    <row r="113" spans="1:5" ht="15" x14ac:dyDescent="0.25">
      <c r="A113" s="66"/>
      <c r="B113" s="67">
        <v>16</v>
      </c>
      <c r="C113" s="69">
        <v>6601</v>
      </c>
      <c r="D113" s="69">
        <v>5913</v>
      </c>
      <c r="E113" s="69">
        <v>5669</v>
      </c>
    </row>
    <row r="114" spans="1:5" ht="15" x14ac:dyDescent="0.25">
      <c r="A114" s="66"/>
      <c r="B114" s="67">
        <v>17</v>
      </c>
      <c r="C114" s="69">
        <v>6955</v>
      </c>
      <c r="D114" s="69">
        <v>6834</v>
      </c>
      <c r="E114" s="69">
        <v>6078</v>
      </c>
    </row>
    <row r="115" spans="1:5" ht="15" x14ac:dyDescent="0.25">
      <c r="A115" s="66"/>
      <c r="B115" s="67">
        <v>18</v>
      </c>
      <c r="C115" s="69">
        <v>3549</v>
      </c>
      <c r="D115" s="69">
        <v>4208</v>
      </c>
      <c r="E115" s="69">
        <v>3777</v>
      </c>
    </row>
    <row r="116" spans="1:5" ht="15" x14ac:dyDescent="0.25">
      <c r="A116" s="66"/>
      <c r="B116" s="67">
        <v>19</v>
      </c>
      <c r="C116" s="69">
        <v>1542</v>
      </c>
      <c r="D116" s="69">
        <v>2632</v>
      </c>
      <c r="E116" s="69">
        <v>2170</v>
      </c>
    </row>
    <row r="117" spans="1:5" ht="15" x14ac:dyDescent="0.25">
      <c r="A117" s="66"/>
      <c r="B117" s="67">
        <v>20</v>
      </c>
      <c r="C117" s="69">
        <v>765</v>
      </c>
      <c r="D117" s="69">
        <v>1582</v>
      </c>
      <c r="E117" s="69">
        <v>1524</v>
      </c>
    </row>
    <row r="118" spans="1:5" ht="15" x14ac:dyDescent="0.25">
      <c r="A118" s="66"/>
      <c r="B118" s="67">
        <v>21</v>
      </c>
      <c r="C118" s="69">
        <v>81</v>
      </c>
      <c r="D118" s="69">
        <v>186</v>
      </c>
      <c r="E118" s="69">
        <v>215</v>
      </c>
    </row>
    <row r="119" spans="1:5" ht="15" x14ac:dyDescent="0.25">
      <c r="A119" s="66" t="s">
        <v>426</v>
      </c>
      <c r="B119" s="67"/>
      <c r="C119" s="68">
        <v>33877</v>
      </c>
      <c r="D119" s="68">
        <v>34260</v>
      </c>
      <c r="E119" s="68">
        <v>33735</v>
      </c>
    </row>
    <row r="120" spans="1:5" ht="15" x14ac:dyDescent="0.25">
      <c r="A120" s="66"/>
      <c r="B120" s="67">
        <v>0</v>
      </c>
      <c r="C120" s="69">
        <v>8</v>
      </c>
      <c r="D120" s="69">
        <v>15</v>
      </c>
      <c r="E120" s="69">
        <v>15</v>
      </c>
    </row>
    <row r="121" spans="1:5" ht="15" x14ac:dyDescent="0.25">
      <c r="A121" s="66"/>
      <c r="B121" s="67">
        <v>1</v>
      </c>
      <c r="C121" s="69">
        <v>67</v>
      </c>
      <c r="D121" s="69">
        <v>53</v>
      </c>
      <c r="E121" s="69">
        <v>64</v>
      </c>
    </row>
    <row r="122" spans="1:5" ht="15" x14ac:dyDescent="0.25">
      <c r="A122" s="66"/>
      <c r="B122" s="67">
        <v>2</v>
      </c>
      <c r="C122" s="69">
        <v>130</v>
      </c>
      <c r="D122" s="69">
        <v>148</v>
      </c>
      <c r="E122" s="69">
        <v>112</v>
      </c>
    </row>
    <row r="123" spans="1:5" ht="15" x14ac:dyDescent="0.25">
      <c r="A123" s="66"/>
      <c r="B123" s="67">
        <v>3</v>
      </c>
      <c r="C123" s="69">
        <v>227</v>
      </c>
      <c r="D123" s="69">
        <v>226</v>
      </c>
      <c r="E123" s="69">
        <v>209</v>
      </c>
    </row>
    <row r="124" spans="1:5" ht="15" x14ac:dyDescent="0.25">
      <c r="A124" s="66"/>
      <c r="B124" s="67">
        <v>4</v>
      </c>
      <c r="C124" s="69">
        <v>385</v>
      </c>
      <c r="D124" s="69">
        <v>356</v>
      </c>
      <c r="E124" s="69">
        <v>314</v>
      </c>
    </row>
    <row r="125" spans="1:5" ht="15" x14ac:dyDescent="0.25">
      <c r="A125" s="66"/>
      <c r="B125" s="67">
        <v>5</v>
      </c>
      <c r="C125" s="69">
        <v>573</v>
      </c>
      <c r="D125" s="69">
        <v>520</v>
      </c>
      <c r="E125" s="69">
        <v>463</v>
      </c>
    </row>
    <row r="126" spans="1:5" ht="15" x14ac:dyDescent="0.25">
      <c r="A126" s="66"/>
      <c r="B126" s="67">
        <v>6</v>
      </c>
      <c r="C126" s="69">
        <v>780</v>
      </c>
      <c r="D126" s="69">
        <v>761</v>
      </c>
      <c r="E126" s="69">
        <v>665</v>
      </c>
    </row>
    <row r="127" spans="1:5" ht="15" x14ac:dyDescent="0.25">
      <c r="A127" s="66"/>
      <c r="B127" s="67">
        <v>7</v>
      </c>
      <c r="C127" s="69">
        <v>1082</v>
      </c>
      <c r="D127" s="69">
        <v>987</v>
      </c>
      <c r="E127" s="69">
        <v>924</v>
      </c>
    </row>
    <row r="128" spans="1:5" ht="15" x14ac:dyDescent="0.25">
      <c r="A128" s="66"/>
      <c r="B128" s="67">
        <v>8</v>
      </c>
      <c r="C128" s="69">
        <v>1353</v>
      </c>
      <c r="D128" s="69">
        <v>1323</v>
      </c>
      <c r="E128" s="69">
        <v>1192</v>
      </c>
    </row>
    <row r="129" spans="1:5" ht="15" x14ac:dyDescent="0.25">
      <c r="A129" s="66"/>
      <c r="B129" s="67">
        <v>9</v>
      </c>
      <c r="C129" s="69">
        <v>1604</v>
      </c>
      <c r="D129" s="69">
        <v>1604</v>
      </c>
      <c r="E129" s="69">
        <v>1540</v>
      </c>
    </row>
    <row r="130" spans="1:5" ht="15" x14ac:dyDescent="0.25">
      <c r="A130" s="66"/>
      <c r="B130" s="67">
        <v>10</v>
      </c>
      <c r="C130" s="69">
        <v>1909</v>
      </c>
      <c r="D130" s="69">
        <v>1921</v>
      </c>
      <c r="E130" s="69">
        <v>1815</v>
      </c>
    </row>
    <row r="131" spans="1:5" ht="15" x14ac:dyDescent="0.25">
      <c r="A131" s="66"/>
      <c r="B131" s="67">
        <v>11</v>
      </c>
      <c r="C131" s="69">
        <v>2282</v>
      </c>
      <c r="D131" s="69">
        <v>2185</v>
      </c>
      <c r="E131" s="69">
        <v>2142</v>
      </c>
    </row>
    <row r="132" spans="1:5" ht="15" x14ac:dyDescent="0.25">
      <c r="A132" s="66"/>
      <c r="B132" s="67">
        <v>12</v>
      </c>
      <c r="C132" s="69">
        <v>2653</v>
      </c>
      <c r="D132" s="69">
        <v>2545</v>
      </c>
      <c r="E132" s="69">
        <v>2413</v>
      </c>
    </row>
    <row r="133" spans="1:5" ht="15" x14ac:dyDescent="0.25">
      <c r="A133" s="66"/>
      <c r="B133" s="67">
        <v>13</v>
      </c>
      <c r="C133" s="69">
        <v>3132</v>
      </c>
      <c r="D133" s="69">
        <v>2955</v>
      </c>
      <c r="E133" s="69">
        <v>2788</v>
      </c>
    </row>
    <row r="134" spans="1:5" ht="15" x14ac:dyDescent="0.25">
      <c r="A134" s="66"/>
      <c r="B134" s="67">
        <v>14</v>
      </c>
      <c r="C134" s="69">
        <v>3472</v>
      </c>
      <c r="D134" s="69">
        <v>3434</v>
      </c>
      <c r="E134" s="69">
        <v>3188</v>
      </c>
    </row>
    <row r="135" spans="1:5" ht="15" x14ac:dyDescent="0.25">
      <c r="A135" s="66"/>
      <c r="B135" s="67">
        <v>15</v>
      </c>
      <c r="C135" s="69">
        <v>3863</v>
      </c>
      <c r="D135" s="69">
        <v>3762</v>
      </c>
      <c r="E135" s="69">
        <v>3697</v>
      </c>
    </row>
    <row r="136" spans="1:5" ht="15" x14ac:dyDescent="0.25">
      <c r="A136" s="66"/>
      <c r="B136" s="67">
        <v>16</v>
      </c>
      <c r="C136" s="69">
        <v>4230</v>
      </c>
      <c r="D136" s="69">
        <v>4100</v>
      </c>
      <c r="E136" s="69">
        <v>3962</v>
      </c>
    </row>
    <row r="137" spans="1:5" ht="15" x14ac:dyDescent="0.25">
      <c r="A137" s="66"/>
      <c r="B137" s="67">
        <v>17</v>
      </c>
      <c r="C137" s="69">
        <v>4384</v>
      </c>
      <c r="D137" s="69">
        <v>4459</v>
      </c>
      <c r="E137" s="69">
        <v>4281</v>
      </c>
    </row>
    <row r="138" spans="1:5" ht="15" x14ac:dyDescent="0.25">
      <c r="A138" s="66"/>
      <c r="B138" s="67">
        <v>18</v>
      </c>
      <c r="C138" s="69">
        <v>1393</v>
      </c>
      <c r="D138" s="69">
        <v>1969</v>
      </c>
      <c r="E138" s="69">
        <v>2293</v>
      </c>
    </row>
    <row r="139" spans="1:5" ht="15" x14ac:dyDescent="0.25">
      <c r="A139" s="66"/>
      <c r="B139" s="67">
        <v>19</v>
      </c>
      <c r="C139" s="69">
        <v>259</v>
      </c>
      <c r="D139" s="69">
        <v>656</v>
      </c>
      <c r="E139" s="69">
        <v>1117</v>
      </c>
    </row>
    <row r="140" spans="1:5" ht="15" x14ac:dyDescent="0.25">
      <c r="A140" s="66"/>
      <c r="B140" s="67">
        <v>20</v>
      </c>
      <c r="C140" s="69">
        <v>86</v>
      </c>
      <c r="D140" s="69">
        <v>264</v>
      </c>
      <c r="E140" s="69">
        <v>494</v>
      </c>
    </row>
    <row r="141" spans="1:5" ht="15" x14ac:dyDescent="0.25">
      <c r="A141" s="66"/>
      <c r="B141" s="67">
        <v>21</v>
      </c>
      <c r="C141" s="69">
        <v>5</v>
      </c>
      <c r="D141" s="69">
        <v>17</v>
      </c>
      <c r="E141" s="69">
        <v>47</v>
      </c>
    </row>
    <row r="142" spans="1:5" ht="15" x14ac:dyDescent="0.25">
      <c r="A142" s="66" t="s">
        <v>427</v>
      </c>
      <c r="B142" s="67"/>
      <c r="C142" s="68">
        <v>14306</v>
      </c>
      <c r="D142" s="68">
        <v>14513</v>
      </c>
      <c r="E142" s="68">
        <v>14075</v>
      </c>
    </row>
    <row r="143" spans="1:5" ht="15" x14ac:dyDescent="0.25">
      <c r="A143" s="66"/>
      <c r="B143" s="67">
        <v>0</v>
      </c>
      <c r="C143" s="69">
        <v>12</v>
      </c>
      <c r="D143" s="69">
        <v>7</v>
      </c>
      <c r="E143" s="69">
        <v>10</v>
      </c>
    </row>
    <row r="144" spans="1:5" ht="15" x14ac:dyDescent="0.25">
      <c r="A144" s="66"/>
      <c r="B144" s="67">
        <v>1</v>
      </c>
      <c r="C144" s="69">
        <v>55</v>
      </c>
      <c r="D144" s="69">
        <v>47</v>
      </c>
      <c r="E144" s="69">
        <v>39</v>
      </c>
    </row>
    <row r="145" spans="1:5" ht="15" x14ac:dyDescent="0.25">
      <c r="A145" s="66"/>
      <c r="B145" s="67">
        <v>2</v>
      </c>
      <c r="C145" s="69">
        <v>76</v>
      </c>
      <c r="D145" s="69">
        <v>110</v>
      </c>
      <c r="E145" s="69">
        <v>83</v>
      </c>
    </row>
    <row r="146" spans="1:5" ht="15" x14ac:dyDescent="0.25">
      <c r="A146" s="66"/>
      <c r="B146" s="67">
        <v>3</v>
      </c>
      <c r="C146" s="69">
        <v>135</v>
      </c>
      <c r="D146" s="69">
        <v>111</v>
      </c>
      <c r="E146" s="69">
        <v>145</v>
      </c>
    </row>
    <row r="147" spans="1:5" ht="15" x14ac:dyDescent="0.25">
      <c r="A147" s="66"/>
      <c r="B147" s="67">
        <v>4</v>
      </c>
      <c r="C147" s="69">
        <v>216</v>
      </c>
      <c r="D147" s="69">
        <v>191</v>
      </c>
      <c r="E147" s="69">
        <v>161</v>
      </c>
    </row>
    <row r="148" spans="1:5" ht="15" x14ac:dyDescent="0.25">
      <c r="A148" s="66"/>
      <c r="B148" s="67">
        <v>5</v>
      </c>
      <c r="C148" s="69">
        <v>290</v>
      </c>
      <c r="D148" s="69">
        <v>293</v>
      </c>
      <c r="E148" s="69">
        <v>237</v>
      </c>
    </row>
    <row r="149" spans="1:5" ht="15" x14ac:dyDescent="0.25">
      <c r="A149" s="66"/>
      <c r="B149" s="67">
        <v>6</v>
      </c>
      <c r="C149" s="69">
        <v>378</v>
      </c>
      <c r="D149" s="69">
        <v>366</v>
      </c>
      <c r="E149" s="69">
        <v>354</v>
      </c>
    </row>
    <row r="150" spans="1:5" ht="15" x14ac:dyDescent="0.25">
      <c r="A150" s="66"/>
      <c r="B150" s="67">
        <v>7</v>
      </c>
      <c r="C150" s="69">
        <v>502</v>
      </c>
      <c r="D150" s="69">
        <v>461</v>
      </c>
      <c r="E150" s="69">
        <v>433</v>
      </c>
    </row>
    <row r="151" spans="1:5" ht="15" x14ac:dyDescent="0.25">
      <c r="A151" s="66"/>
      <c r="B151" s="67">
        <v>8</v>
      </c>
      <c r="C151" s="69">
        <v>619</v>
      </c>
      <c r="D151" s="69">
        <v>592</v>
      </c>
      <c r="E151" s="69">
        <v>552</v>
      </c>
    </row>
    <row r="152" spans="1:5" ht="15" x14ac:dyDescent="0.25">
      <c r="A152" s="66"/>
      <c r="B152" s="67">
        <v>9</v>
      </c>
      <c r="C152" s="69">
        <v>747</v>
      </c>
      <c r="D152" s="69">
        <v>717</v>
      </c>
      <c r="E152" s="69">
        <v>699</v>
      </c>
    </row>
    <row r="153" spans="1:5" ht="15" x14ac:dyDescent="0.25">
      <c r="A153" s="66"/>
      <c r="B153" s="67">
        <v>10</v>
      </c>
      <c r="C153" s="69">
        <v>810</v>
      </c>
      <c r="D153" s="69">
        <v>852</v>
      </c>
      <c r="E153" s="69">
        <v>795</v>
      </c>
    </row>
    <row r="154" spans="1:5" ht="15" x14ac:dyDescent="0.25">
      <c r="A154" s="66"/>
      <c r="B154" s="67">
        <v>11</v>
      </c>
      <c r="C154" s="69">
        <v>1000</v>
      </c>
      <c r="D154" s="69">
        <v>927</v>
      </c>
      <c r="E154" s="69">
        <v>930</v>
      </c>
    </row>
    <row r="155" spans="1:5" ht="15" x14ac:dyDescent="0.25">
      <c r="A155" s="66"/>
      <c r="B155" s="67">
        <v>12</v>
      </c>
      <c r="C155" s="69">
        <v>1083</v>
      </c>
      <c r="D155" s="69">
        <v>1105</v>
      </c>
      <c r="E155" s="69">
        <v>1009</v>
      </c>
    </row>
    <row r="156" spans="1:5" ht="15" x14ac:dyDescent="0.25">
      <c r="A156" s="66"/>
      <c r="B156" s="67">
        <v>13</v>
      </c>
      <c r="C156" s="69">
        <v>1293</v>
      </c>
      <c r="D156" s="69">
        <v>1188</v>
      </c>
      <c r="E156" s="69">
        <v>1195</v>
      </c>
    </row>
    <row r="157" spans="1:5" ht="15" x14ac:dyDescent="0.25">
      <c r="A157" s="66"/>
      <c r="B157" s="67">
        <v>14</v>
      </c>
      <c r="C157" s="69">
        <v>1374</v>
      </c>
      <c r="D157" s="69">
        <v>1393</v>
      </c>
      <c r="E157" s="69">
        <v>1284</v>
      </c>
    </row>
    <row r="158" spans="1:5" ht="15" x14ac:dyDescent="0.25">
      <c r="A158" s="66"/>
      <c r="B158" s="67">
        <v>15</v>
      </c>
      <c r="C158" s="69">
        <v>1407</v>
      </c>
      <c r="D158" s="69">
        <v>1423</v>
      </c>
      <c r="E158" s="69">
        <v>1452</v>
      </c>
    </row>
    <row r="159" spans="1:5" ht="15" x14ac:dyDescent="0.25">
      <c r="A159" s="66"/>
      <c r="B159" s="67">
        <v>16</v>
      </c>
      <c r="C159" s="69">
        <v>1466</v>
      </c>
      <c r="D159" s="69">
        <v>1424</v>
      </c>
      <c r="E159" s="69">
        <v>1464</v>
      </c>
    </row>
    <row r="160" spans="1:5" ht="15" x14ac:dyDescent="0.25">
      <c r="A160" s="66"/>
      <c r="B160" s="67">
        <v>17</v>
      </c>
      <c r="C160" s="69">
        <v>1563</v>
      </c>
      <c r="D160" s="69">
        <v>1444</v>
      </c>
      <c r="E160" s="69">
        <v>1388</v>
      </c>
    </row>
    <row r="161" spans="1:5" ht="15" x14ac:dyDescent="0.25">
      <c r="A161" s="66"/>
      <c r="B161" s="67">
        <v>18</v>
      </c>
      <c r="C161" s="69">
        <v>733</v>
      </c>
      <c r="D161" s="69">
        <v>987</v>
      </c>
      <c r="E161" s="69">
        <v>906</v>
      </c>
    </row>
    <row r="162" spans="1:5" ht="15" x14ac:dyDescent="0.25">
      <c r="A162" s="66"/>
      <c r="B162" s="67">
        <v>19</v>
      </c>
      <c r="C162" s="69">
        <v>374</v>
      </c>
      <c r="D162" s="69">
        <v>526</v>
      </c>
      <c r="E162" s="69">
        <v>620</v>
      </c>
    </row>
    <row r="163" spans="1:5" ht="15" x14ac:dyDescent="0.25">
      <c r="A163" s="66"/>
      <c r="B163" s="67">
        <v>20</v>
      </c>
      <c r="C163" s="69">
        <v>152</v>
      </c>
      <c r="D163" s="69">
        <v>316</v>
      </c>
      <c r="E163" s="69">
        <v>281</v>
      </c>
    </row>
    <row r="164" spans="1:5" ht="15" x14ac:dyDescent="0.25">
      <c r="A164" s="66"/>
      <c r="B164" s="67">
        <v>21</v>
      </c>
      <c r="C164" s="69">
        <v>21</v>
      </c>
      <c r="D164" s="69">
        <v>33</v>
      </c>
      <c r="E164" s="69">
        <v>38</v>
      </c>
    </row>
    <row r="165" spans="1:5" ht="15" x14ac:dyDescent="0.25">
      <c r="A165" s="66" t="s">
        <v>428</v>
      </c>
      <c r="B165" s="67"/>
      <c r="C165" s="68">
        <v>40725</v>
      </c>
      <c r="D165" s="68">
        <v>37984</v>
      </c>
      <c r="E165" s="68">
        <v>36001</v>
      </c>
    </row>
    <row r="166" spans="1:5" ht="15" x14ac:dyDescent="0.25">
      <c r="A166" s="66"/>
      <c r="B166" s="67">
        <v>0</v>
      </c>
      <c r="C166" s="69">
        <v>9</v>
      </c>
      <c r="D166" s="69">
        <v>1</v>
      </c>
      <c r="E166" s="69">
        <v>7</v>
      </c>
    </row>
    <row r="167" spans="1:5" ht="15" x14ac:dyDescent="0.25">
      <c r="A167" s="66"/>
      <c r="B167" s="67">
        <v>1</v>
      </c>
      <c r="C167" s="69">
        <v>60</v>
      </c>
      <c r="D167" s="69">
        <v>56</v>
      </c>
      <c r="E167" s="69">
        <v>31</v>
      </c>
    </row>
    <row r="168" spans="1:5" ht="15" x14ac:dyDescent="0.25">
      <c r="A168" s="66"/>
      <c r="B168" s="67">
        <v>2</v>
      </c>
      <c r="C168" s="69">
        <v>159</v>
      </c>
      <c r="D168" s="69">
        <v>121</v>
      </c>
      <c r="E168" s="69">
        <v>95</v>
      </c>
    </row>
    <row r="169" spans="1:5" ht="15" x14ac:dyDescent="0.25">
      <c r="A169" s="66"/>
      <c r="B169" s="67">
        <v>3</v>
      </c>
      <c r="C169" s="69">
        <v>309</v>
      </c>
      <c r="D169" s="69">
        <v>217</v>
      </c>
      <c r="E169" s="69">
        <v>198</v>
      </c>
    </row>
    <row r="170" spans="1:5" ht="15" x14ac:dyDescent="0.25">
      <c r="A170" s="66"/>
      <c r="B170" s="67">
        <v>4</v>
      </c>
      <c r="C170" s="69">
        <v>557</v>
      </c>
      <c r="D170" s="69">
        <v>389</v>
      </c>
      <c r="E170" s="69">
        <v>316</v>
      </c>
    </row>
    <row r="171" spans="1:5" ht="15" x14ac:dyDescent="0.25">
      <c r="A171" s="66"/>
      <c r="B171" s="67">
        <v>5</v>
      </c>
      <c r="C171" s="69">
        <v>739</v>
      </c>
      <c r="D171" s="69">
        <v>643</v>
      </c>
      <c r="E171" s="69">
        <v>527</v>
      </c>
    </row>
    <row r="172" spans="1:5" ht="15" x14ac:dyDescent="0.25">
      <c r="A172" s="66"/>
      <c r="B172" s="67">
        <v>6</v>
      </c>
      <c r="C172" s="69">
        <v>1050</v>
      </c>
      <c r="D172" s="69">
        <v>884</v>
      </c>
      <c r="E172" s="69">
        <v>782</v>
      </c>
    </row>
    <row r="173" spans="1:5" ht="15" x14ac:dyDescent="0.25">
      <c r="A173" s="66"/>
      <c r="B173" s="67">
        <v>7</v>
      </c>
      <c r="C173" s="69">
        <v>1327</v>
      </c>
      <c r="D173" s="69">
        <v>1166</v>
      </c>
      <c r="E173" s="69">
        <v>1031</v>
      </c>
    </row>
    <row r="174" spans="1:5" ht="15" x14ac:dyDescent="0.25">
      <c r="A174" s="66"/>
      <c r="B174" s="67">
        <v>8</v>
      </c>
      <c r="C174" s="69">
        <v>1668</v>
      </c>
      <c r="D174" s="69">
        <v>1419</v>
      </c>
      <c r="E174" s="69">
        <v>1353</v>
      </c>
    </row>
    <row r="175" spans="1:5" ht="15" x14ac:dyDescent="0.25">
      <c r="A175" s="66"/>
      <c r="B175" s="67">
        <v>9</v>
      </c>
      <c r="C175" s="69">
        <v>2103</v>
      </c>
      <c r="D175" s="69">
        <v>1804</v>
      </c>
      <c r="E175" s="69">
        <v>1587</v>
      </c>
    </row>
    <row r="176" spans="1:5" ht="15" x14ac:dyDescent="0.25">
      <c r="A176" s="66"/>
      <c r="B176" s="67">
        <v>10</v>
      </c>
      <c r="C176" s="69">
        <v>2378</v>
      </c>
      <c r="D176" s="69">
        <v>2174</v>
      </c>
      <c r="E176" s="69">
        <v>2002</v>
      </c>
    </row>
    <row r="177" spans="1:5" ht="15" x14ac:dyDescent="0.25">
      <c r="A177" s="66"/>
      <c r="B177" s="67">
        <v>11</v>
      </c>
      <c r="C177" s="69">
        <v>2775</v>
      </c>
      <c r="D177" s="69">
        <v>2494</v>
      </c>
      <c r="E177" s="69">
        <v>2395</v>
      </c>
    </row>
    <row r="178" spans="1:5" ht="15" x14ac:dyDescent="0.25">
      <c r="A178" s="66"/>
      <c r="B178" s="67">
        <v>12</v>
      </c>
      <c r="C178" s="69">
        <v>3177</v>
      </c>
      <c r="D178" s="69">
        <v>2824</v>
      </c>
      <c r="E178" s="69">
        <v>2669</v>
      </c>
    </row>
    <row r="179" spans="1:5" ht="15" x14ac:dyDescent="0.25">
      <c r="A179" s="66"/>
      <c r="B179" s="67">
        <v>13</v>
      </c>
      <c r="C179" s="69">
        <v>3637</v>
      </c>
      <c r="D179" s="69">
        <v>3236</v>
      </c>
      <c r="E179" s="69">
        <v>3023</v>
      </c>
    </row>
    <row r="180" spans="1:5" ht="15" x14ac:dyDescent="0.25">
      <c r="A180" s="66"/>
      <c r="B180" s="67">
        <v>14</v>
      </c>
      <c r="C180" s="69">
        <v>3908</v>
      </c>
      <c r="D180" s="69">
        <v>3604</v>
      </c>
      <c r="E180" s="69">
        <v>3451</v>
      </c>
    </row>
    <row r="181" spans="1:5" ht="15" x14ac:dyDescent="0.25">
      <c r="A181" s="66"/>
      <c r="B181" s="67">
        <v>15</v>
      </c>
      <c r="C181" s="69">
        <v>4081</v>
      </c>
      <c r="D181" s="69">
        <v>3883</v>
      </c>
      <c r="E181" s="69">
        <v>3838</v>
      </c>
    </row>
    <row r="182" spans="1:5" ht="15" x14ac:dyDescent="0.25">
      <c r="A182" s="66"/>
      <c r="B182" s="67">
        <v>16</v>
      </c>
      <c r="C182" s="69">
        <v>4492</v>
      </c>
      <c r="D182" s="69">
        <v>3930</v>
      </c>
      <c r="E182" s="69">
        <v>4054</v>
      </c>
    </row>
    <row r="183" spans="1:5" ht="15" x14ac:dyDescent="0.25">
      <c r="A183" s="66"/>
      <c r="B183" s="67">
        <v>17</v>
      </c>
      <c r="C183" s="69">
        <v>4646</v>
      </c>
      <c r="D183" s="69">
        <v>4281</v>
      </c>
      <c r="E183" s="69">
        <v>4045</v>
      </c>
    </row>
    <row r="184" spans="1:5" ht="15" x14ac:dyDescent="0.25">
      <c r="A184" s="66"/>
      <c r="B184" s="67">
        <v>18</v>
      </c>
      <c r="C184" s="69">
        <v>2138</v>
      </c>
      <c r="D184" s="69">
        <v>2584</v>
      </c>
      <c r="E184" s="69">
        <v>2383</v>
      </c>
    </row>
    <row r="185" spans="1:5" ht="15" x14ac:dyDescent="0.25">
      <c r="A185" s="66"/>
      <c r="B185" s="67">
        <v>19</v>
      </c>
      <c r="C185" s="69">
        <v>962</v>
      </c>
      <c r="D185" s="69">
        <v>1429</v>
      </c>
      <c r="E185" s="69">
        <v>1356</v>
      </c>
    </row>
    <row r="186" spans="1:5" ht="15" x14ac:dyDescent="0.25">
      <c r="A186" s="66"/>
      <c r="B186" s="67">
        <v>20</v>
      </c>
      <c r="C186" s="69">
        <v>508</v>
      </c>
      <c r="D186" s="69">
        <v>783</v>
      </c>
      <c r="E186" s="69">
        <v>771</v>
      </c>
    </row>
    <row r="187" spans="1:5" ht="15" x14ac:dyDescent="0.25">
      <c r="A187" s="66"/>
      <c r="B187" s="67">
        <v>21</v>
      </c>
      <c r="C187" s="69">
        <v>42</v>
      </c>
      <c r="D187" s="69">
        <v>62</v>
      </c>
      <c r="E187" s="69">
        <v>87</v>
      </c>
    </row>
    <row r="188" spans="1:5" ht="15" x14ac:dyDescent="0.25">
      <c r="A188" s="66" t="s">
        <v>429</v>
      </c>
      <c r="B188" s="67"/>
      <c r="C188" s="68">
        <v>28494</v>
      </c>
      <c r="D188" s="68">
        <v>29573</v>
      </c>
      <c r="E188" s="68">
        <v>30180</v>
      </c>
    </row>
    <row r="189" spans="1:5" ht="15" x14ac:dyDescent="0.25">
      <c r="A189" s="66"/>
      <c r="B189" s="67">
        <v>0</v>
      </c>
      <c r="C189" s="69">
        <v>41</v>
      </c>
      <c r="D189" s="69">
        <v>69</v>
      </c>
      <c r="E189" s="69">
        <v>78</v>
      </c>
    </row>
    <row r="190" spans="1:5" ht="15" x14ac:dyDescent="0.25">
      <c r="A190" s="66"/>
      <c r="B190" s="67">
        <v>1</v>
      </c>
      <c r="C190" s="69">
        <v>215</v>
      </c>
      <c r="D190" s="69">
        <v>312</v>
      </c>
      <c r="E190" s="69">
        <v>381</v>
      </c>
    </row>
    <row r="191" spans="1:5" ht="15" x14ac:dyDescent="0.25">
      <c r="A191" s="66"/>
      <c r="B191" s="67">
        <v>2</v>
      </c>
      <c r="C191" s="69">
        <v>471</v>
      </c>
      <c r="D191" s="69">
        <v>509</v>
      </c>
      <c r="E191" s="69">
        <v>581</v>
      </c>
    </row>
    <row r="192" spans="1:5" ht="15" x14ac:dyDescent="0.25">
      <c r="A192" s="66"/>
      <c r="B192" s="67">
        <v>3</v>
      </c>
      <c r="C192" s="69">
        <v>626</v>
      </c>
      <c r="D192" s="69">
        <v>691</v>
      </c>
      <c r="E192" s="69">
        <v>763</v>
      </c>
    </row>
    <row r="193" spans="1:5" ht="15" x14ac:dyDescent="0.25">
      <c r="A193" s="66"/>
      <c r="B193" s="67">
        <v>4</v>
      </c>
      <c r="C193" s="69">
        <v>827</v>
      </c>
      <c r="D193" s="69">
        <v>848</v>
      </c>
      <c r="E193" s="69">
        <v>902</v>
      </c>
    </row>
    <row r="194" spans="1:5" ht="15" x14ac:dyDescent="0.25">
      <c r="A194" s="66"/>
      <c r="B194" s="67">
        <v>5</v>
      </c>
      <c r="C194" s="69">
        <v>1074</v>
      </c>
      <c r="D194" s="69">
        <v>1028</v>
      </c>
      <c r="E194" s="69">
        <v>1092</v>
      </c>
    </row>
    <row r="195" spans="1:5" ht="15" x14ac:dyDescent="0.25">
      <c r="A195" s="66"/>
      <c r="B195" s="67">
        <v>6</v>
      </c>
      <c r="C195" s="69">
        <v>1256</v>
      </c>
      <c r="D195" s="69">
        <v>1326</v>
      </c>
      <c r="E195" s="69">
        <v>1251</v>
      </c>
    </row>
    <row r="196" spans="1:5" ht="15" x14ac:dyDescent="0.25">
      <c r="A196" s="66"/>
      <c r="B196" s="67">
        <v>7</v>
      </c>
      <c r="C196" s="69">
        <v>1497</v>
      </c>
      <c r="D196" s="69">
        <v>1513</v>
      </c>
      <c r="E196" s="69">
        <v>1552</v>
      </c>
    </row>
    <row r="197" spans="1:5" ht="15" x14ac:dyDescent="0.25">
      <c r="A197" s="66"/>
      <c r="B197" s="67">
        <v>8</v>
      </c>
      <c r="C197" s="69">
        <v>1560</v>
      </c>
      <c r="D197" s="69">
        <v>1763</v>
      </c>
      <c r="E197" s="69">
        <v>1736</v>
      </c>
    </row>
    <row r="198" spans="1:5" ht="15" x14ac:dyDescent="0.25">
      <c r="A198" s="66"/>
      <c r="B198" s="67">
        <v>9</v>
      </c>
      <c r="C198" s="69">
        <v>1778</v>
      </c>
      <c r="D198" s="69">
        <v>1800</v>
      </c>
      <c r="E198" s="69">
        <v>1945</v>
      </c>
    </row>
    <row r="199" spans="1:5" ht="15" x14ac:dyDescent="0.25">
      <c r="A199" s="66"/>
      <c r="B199" s="67">
        <v>10</v>
      </c>
      <c r="C199" s="69">
        <v>1845</v>
      </c>
      <c r="D199" s="69">
        <v>2002</v>
      </c>
      <c r="E199" s="69">
        <v>1967</v>
      </c>
    </row>
    <row r="200" spans="1:5" ht="15" x14ac:dyDescent="0.25">
      <c r="A200" s="66"/>
      <c r="B200" s="67">
        <v>11</v>
      </c>
      <c r="C200" s="69">
        <v>1906</v>
      </c>
      <c r="D200" s="69">
        <v>2042</v>
      </c>
      <c r="E200" s="69">
        <v>2181</v>
      </c>
    </row>
    <row r="201" spans="1:5" ht="15" x14ac:dyDescent="0.25">
      <c r="A201" s="66"/>
      <c r="B201" s="67">
        <v>12</v>
      </c>
      <c r="C201" s="69">
        <v>2168</v>
      </c>
      <c r="D201" s="69">
        <v>2116</v>
      </c>
      <c r="E201" s="69">
        <v>2193</v>
      </c>
    </row>
    <row r="202" spans="1:5" ht="15" x14ac:dyDescent="0.25">
      <c r="A202" s="66"/>
      <c r="B202" s="67">
        <v>13</v>
      </c>
      <c r="C202" s="69">
        <v>2192</v>
      </c>
      <c r="D202" s="69">
        <v>2297</v>
      </c>
      <c r="E202" s="69">
        <v>2222</v>
      </c>
    </row>
    <row r="203" spans="1:5" ht="15" x14ac:dyDescent="0.25">
      <c r="A203" s="66"/>
      <c r="B203" s="67">
        <v>14</v>
      </c>
      <c r="C203" s="69">
        <v>2391</v>
      </c>
      <c r="D203" s="69">
        <v>2322</v>
      </c>
      <c r="E203" s="69">
        <v>2429</v>
      </c>
    </row>
    <row r="204" spans="1:5" ht="15" x14ac:dyDescent="0.25">
      <c r="A204" s="66"/>
      <c r="B204" s="67">
        <v>15</v>
      </c>
      <c r="C204" s="69">
        <v>2378</v>
      </c>
      <c r="D204" s="69">
        <v>2482</v>
      </c>
      <c r="E204" s="69">
        <v>2379</v>
      </c>
    </row>
    <row r="205" spans="1:5" ht="15" x14ac:dyDescent="0.25">
      <c r="A205" s="66"/>
      <c r="B205" s="67">
        <v>16</v>
      </c>
      <c r="C205" s="69">
        <v>2509</v>
      </c>
      <c r="D205" s="69">
        <v>2393</v>
      </c>
      <c r="E205" s="69">
        <v>2502</v>
      </c>
    </row>
    <row r="206" spans="1:5" ht="15" x14ac:dyDescent="0.25">
      <c r="A206" s="66"/>
      <c r="B206" s="67">
        <v>17</v>
      </c>
      <c r="C206" s="69">
        <v>2484</v>
      </c>
      <c r="D206" s="69">
        <v>2408</v>
      </c>
      <c r="E206" s="69">
        <v>2336</v>
      </c>
    </row>
    <row r="207" spans="1:5" ht="15" x14ac:dyDescent="0.25">
      <c r="A207" s="66"/>
      <c r="B207" s="67">
        <v>18</v>
      </c>
      <c r="C207" s="69">
        <v>930</v>
      </c>
      <c r="D207" s="69">
        <v>1092</v>
      </c>
      <c r="E207" s="69">
        <v>1050</v>
      </c>
    </row>
    <row r="208" spans="1:5" ht="15" x14ac:dyDescent="0.25">
      <c r="A208" s="66"/>
      <c r="B208" s="67">
        <v>19</v>
      </c>
      <c r="C208" s="69">
        <v>240</v>
      </c>
      <c r="D208" s="69">
        <v>392</v>
      </c>
      <c r="E208" s="69">
        <v>423</v>
      </c>
    </row>
    <row r="209" spans="1:5" ht="15" x14ac:dyDescent="0.25">
      <c r="A209" s="66"/>
      <c r="B209" s="67">
        <v>20</v>
      </c>
      <c r="C209" s="69">
        <v>98</v>
      </c>
      <c r="D209" s="69">
        <v>159</v>
      </c>
      <c r="E209" s="69">
        <v>193</v>
      </c>
    </row>
    <row r="210" spans="1:5" ht="15" x14ac:dyDescent="0.25">
      <c r="A210" s="66"/>
      <c r="B210" s="67">
        <v>21</v>
      </c>
      <c r="C210" s="69">
        <v>8</v>
      </c>
      <c r="D210" s="69">
        <v>9</v>
      </c>
      <c r="E210" s="69">
        <v>24</v>
      </c>
    </row>
    <row r="211" spans="1:5" ht="15" x14ac:dyDescent="0.25">
      <c r="A211" s="66" t="s">
        <v>258</v>
      </c>
      <c r="B211" s="67"/>
      <c r="C211" s="68">
        <v>512048</v>
      </c>
      <c r="D211" s="68">
        <v>501528</v>
      </c>
      <c r="E211" s="68">
        <v>470018</v>
      </c>
    </row>
  </sheetData>
  <mergeCells count="1">
    <mergeCell ref="P25:R2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E11"/>
  <sheetViews>
    <sheetView workbookViewId="0">
      <selection activeCell="C15" sqref="C15"/>
    </sheetView>
  </sheetViews>
  <sheetFormatPr defaultRowHeight="12.75" x14ac:dyDescent="0.2"/>
  <cols>
    <col min="1" max="1" width="38.140625" customWidth="1"/>
    <col min="2" max="2" width="16.85546875" customWidth="1"/>
    <col min="3" max="3" width="11.85546875" customWidth="1"/>
    <col min="4" max="4" width="17" customWidth="1"/>
    <col min="5" max="5" width="12.85546875" customWidth="1"/>
  </cols>
  <sheetData>
    <row r="1" spans="1:5" x14ac:dyDescent="0.2">
      <c r="A1" s="52" t="s">
        <v>477</v>
      </c>
      <c r="B1" s="52"/>
      <c r="C1" s="52"/>
      <c r="D1" s="52"/>
    </row>
    <row r="2" spans="1:5" ht="63.75" x14ac:dyDescent="0.2">
      <c r="A2" s="20" t="s">
        <v>454</v>
      </c>
      <c r="B2" s="78" t="s">
        <v>456</v>
      </c>
      <c r="C2" s="78" t="s">
        <v>455</v>
      </c>
      <c r="D2" s="78" t="s">
        <v>457</v>
      </c>
      <c r="E2" s="78" t="s">
        <v>458</v>
      </c>
    </row>
    <row r="3" spans="1:5" x14ac:dyDescent="0.2">
      <c r="A3" s="79" t="s">
        <v>459</v>
      </c>
      <c r="B3" s="52">
        <v>10513</v>
      </c>
      <c r="C3" s="52">
        <v>970</v>
      </c>
      <c r="D3" s="52">
        <v>87</v>
      </c>
      <c r="E3" s="52">
        <v>2520</v>
      </c>
    </row>
    <row r="4" spans="1:5" x14ac:dyDescent="0.2">
      <c r="A4" s="79" t="s">
        <v>460</v>
      </c>
      <c r="B4" s="52">
        <v>2752</v>
      </c>
      <c r="C4" s="52">
        <v>179</v>
      </c>
      <c r="D4" s="52">
        <v>57</v>
      </c>
      <c r="E4" s="52">
        <v>163</v>
      </c>
    </row>
    <row r="5" spans="1:5" x14ac:dyDescent="0.2">
      <c r="A5" s="79" t="s">
        <v>461</v>
      </c>
      <c r="B5" s="52">
        <v>9659</v>
      </c>
      <c r="C5" s="52">
        <v>717</v>
      </c>
      <c r="D5" s="52">
        <v>72</v>
      </c>
      <c r="E5" s="52">
        <v>1310</v>
      </c>
    </row>
    <row r="6" spans="1:5" x14ac:dyDescent="0.2">
      <c r="A6" s="79" t="s">
        <v>462</v>
      </c>
      <c r="B6" s="52">
        <v>8354</v>
      </c>
      <c r="C6" s="52">
        <v>326</v>
      </c>
      <c r="D6" s="52">
        <v>60</v>
      </c>
      <c r="E6" s="52">
        <v>1613</v>
      </c>
    </row>
    <row r="7" spans="1:5" ht="13.5" thickBot="1" x14ac:dyDescent="0.25">
      <c r="A7" s="80" t="s">
        <v>463</v>
      </c>
      <c r="B7" s="76">
        <v>4270</v>
      </c>
      <c r="C7" s="76">
        <v>286</v>
      </c>
      <c r="D7" s="76">
        <v>51</v>
      </c>
      <c r="E7" s="76">
        <v>445</v>
      </c>
    </row>
    <row r="8" spans="1:5" ht="13.5" thickBot="1" x14ac:dyDescent="0.25">
      <c r="A8" s="81" t="s">
        <v>295</v>
      </c>
      <c r="B8" s="77">
        <f>SUM(B3:B7)</f>
        <v>35548</v>
      </c>
      <c r="C8" s="77">
        <f t="shared" ref="C8:E8" si="0">SUM(C3:C7)</f>
        <v>2478</v>
      </c>
      <c r="D8" s="77">
        <f t="shared" si="0"/>
        <v>327</v>
      </c>
      <c r="E8" s="77">
        <f t="shared" si="0"/>
        <v>6051</v>
      </c>
    </row>
    <row r="9" spans="1:5" x14ac:dyDescent="0.2">
      <c r="A9" s="75"/>
      <c r="B9" s="45"/>
      <c r="C9" s="45"/>
      <c r="D9" s="45"/>
      <c r="E9" s="45"/>
    </row>
    <row r="10" spans="1:5" x14ac:dyDescent="0.2">
      <c r="A10" s="75"/>
      <c r="B10" s="45"/>
      <c r="C10" s="45"/>
      <c r="D10" s="45"/>
      <c r="E10" s="45"/>
    </row>
    <row r="11" spans="1:5" x14ac:dyDescent="0.2">
      <c r="A11" s="75"/>
      <c r="B11" s="45"/>
      <c r="C11" s="45"/>
      <c r="D11" s="45"/>
      <c r="E11" s="4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J35"/>
  <sheetViews>
    <sheetView workbookViewId="0">
      <selection activeCell="I30" sqref="I30"/>
    </sheetView>
  </sheetViews>
  <sheetFormatPr defaultRowHeight="12.75" x14ac:dyDescent="0.2"/>
  <cols>
    <col min="1" max="1" width="14.140625" customWidth="1"/>
    <col min="2" max="2" width="19.5703125" customWidth="1"/>
    <col min="5" max="5" width="9.140625" customWidth="1"/>
  </cols>
  <sheetData>
    <row r="1" spans="1:10" ht="38.25" x14ac:dyDescent="0.2">
      <c r="A1" s="20" t="s">
        <v>293</v>
      </c>
      <c r="B1" s="86" t="s">
        <v>470</v>
      </c>
    </row>
    <row r="2" spans="1:10" x14ac:dyDescent="0.2">
      <c r="A2" s="14" t="s">
        <v>274</v>
      </c>
      <c r="B2" s="18">
        <f>+[2]EC!$N$56</f>
        <v>106317</v>
      </c>
    </row>
    <row r="3" spans="1:10" x14ac:dyDescent="0.2">
      <c r="A3" s="14" t="s">
        <v>91</v>
      </c>
      <c r="B3" s="18">
        <f>+[2]FS!$N$56</f>
        <v>33506</v>
      </c>
    </row>
    <row r="4" spans="1:10" x14ac:dyDescent="0.2">
      <c r="A4" s="14" t="s">
        <v>273</v>
      </c>
      <c r="B4" s="18">
        <f>+[2]GT!$N$56</f>
        <v>49506</v>
      </c>
    </row>
    <row r="5" spans="1:10" x14ac:dyDescent="0.2">
      <c r="A5" s="14" t="s">
        <v>272</v>
      </c>
      <c r="B5" s="18">
        <f>+[2]KZN!$N$56</f>
        <v>97072</v>
      </c>
    </row>
    <row r="6" spans="1:10" x14ac:dyDescent="0.2">
      <c r="A6" s="14" t="s">
        <v>271</v>
      </c>
      <c r="B6" s="18">
        <f>+[2]LIM!$N$56</f>
        <v>47083</v>
      </c>
    </row>
    <row r="7" spans="1:10" x14ac:dyDescent="0.2">
      <c r="A7" s="14" t="s">
        <v>270</v>
      </c>
      <c r="B7" s="18">
        <f>+[2]MPU!$N$56</f>
        <v>30942</v>
      </c>
    </row>
    <row r="8" spans="1:10" x14ac:dyDescent="0.2">
      <c r="A8" s="14" t="s">
        <v>269</v>
      </c>
      <c r="B8" s="18">
        <f>+[2]NW!$N$56</f>
        <v>34479</v>
      </c>
    </row>
    <row r="9" spans="1:10" x14ac:dyDescent="0.2">
      <c r="A9" s="14" t="s">
        <v>268</v>
      </c>
      <c r="B9" s="18">
        <f>+[2]NC!$N$56</f>
        <v>13367</v>
      </c>
    </row>
    <row r="10" spans="1:10" ht="13.5" thickBot="1" x14ac:dyDescent="0.25">
      <c r="A10" s="22" t="s">
        <v>267</v>
      </c>
      <c r="B10" s="23">
        <f>+[2]WC!$N$56</f>
        <v>29136</v>
      </c>
    </row>
    <row r="11" spans="1:10" ht="13.5" thickBot="1" x14ac:dyDescent="0.25">
      <c r="A11" s="87" t="s">
        <v>295</v>
      </c>
      <c r="B11" s="87">
        <f>SUM(B2:B10)</f>
        <v>441408</v>
      </c>
    </row>
    <row r="12" spans="1:10" x14ac:dyDescent="0.2">
      <c r="A12" s="99"/>
      <c r="B12" s="99"/>
    </row>
    <row r="15" spans="1:10" ht="25.5" x14ac:dyDescent="0.2">
      <c r="A15" s="103" t="s">
        <v>293</v>
      </c>
      <c r="B15" s="78" t="s">
        <v>492</v>
      </c>
      <c r="C15" s="104">
        <v>2012</v>
      </c>
      <c r="D15" s="104">
        <v>2011</v>
      </c>
      <c r="E15" s="78" t="s">
        <v>493</v>
      </c>
    </row>
    <row r="16" spans="1:10" x14ac:dyDescent="0.2">
      <c r="A16" s="85" t="s">
        <v>444</v>
      </c>
      <c r="B16" s="85">
        <v>134000</v>
      </c>
      <c r="C16" s="85">
        <v>174000</v>
      </c>
      <c r="D16" s="85">
        <v>186000</v>
      </c>
      <c r="E16" s="85">
        <f>+D16-B16</f>
        <v>52000</v>
      </c>
      <c r="J16" s="100"/>
    </row>
    <row r="17" spans="1:10" x14ac:dyDescent="0.2">
      <c r="A17" s="85" t="s">
        <v>445</v>
      </c>
      <c r="B17" s="85">
        <v>65000</v>
      </c>
      <c r="C17" s="85">
        <v>61000</v>
      </c>
      <c r="D17" s="85">
        <v>73000</v>
      </c>
      <c r="E17" s="85">
        <f t="shared" ref="E17:E24" si="0">+D17-B17</f>
        <v>8000</v>
      </c>
      <c r="J17" s="101"/>
    </row>
    <row r="18" spans="1:10" x14ac:dyDescent="0.2">
      <c r="A18" s="85" t="s">
        <v>447</v>
      </c>
      <c r="B18" s="85">
        <v>79000</v>
      </c>
      <c r="C18" s="85">
        <v>95000</v>
      </c>
      <c r="D18" s="85">
        <v>94000</v>
      </c>
      <c r="E18" s="85">
        <f t="shared" si="0"/>
        <v>15000</v>
      </c>
      <c r="J18" s="101"/>
    </row>
    <row r="19" spans="1:10" x14ac:dyDescent="0.2">
      <c r="A19" s="85" t="s">
        <v>413</v>
      </c>
      <c r="B19" s="85">
        <v>249000</v>
      </c>
      <c r="C19" s="85">
        <v>250000</v>
      </c>
      <c r="D19" s="85">
        <v>304000</v>
      </c>
      <c r="E19" s="85">
        <f t="shared" si="0"/>
        <v>55000</v>
      </c>
      <c r="J19" s="101"/>
    </row>
    <row r="20" spans="1:10" x14ac:dyDescent="0.2">
      <c r="A20" s="85" t="s">
        <v>468</v>
      </c>
      <c r="B20" s="85">
        <v>68000</v>
      </c>
      <c r="C20" s="85">
        <v>65000</v>
      </c>
      <c r="D20" s="85">
        <v>87000</v>
      </c>
      <c r="E20" s="85">
        <f t="shared" si="0"/>
        <v>19000</v>
      </c>
      <c r="J20" s="101"/>
    </row>
    <row r="21" spans="1:10" x14ac:dyDescent="0.2">
      <c r="A21" s="85" t="s">
        <v>469</v>
      </c>
      <c r="B21" s="85">
        <v>69000</v>
      </c>
      <c r="C21" s="85">
        <v>65000</v>
      </c>
      <c r="D21" s="85">
        <v>79000</v>
      </c>
      <c r="E21" s="85">
        <f t="shared" si="0"/>
        <v>10000</v>
      </c>
      <c r="J21" s="101"/>
    </row>
    <row r="22" spans="1:10" x14ac:dyDescent="0.2">
      <c r="A22" s="85" t="s">
        <v>449</v>
      </c>
      <c r="B22" s="85">
        <v>62000</v>
      </c>
      <c r="C22" s="85">
        <v>60000</v>
      </c>
      <c r="D22" s="85">
        <v>73000</v>
      </c>
      <c r="E22" s="85">
        <f t="shared" si="0"/>
        <v>11000</v>
      </c>
      <c r="J22" s="101"/>
    </row>
    <row r="23" spans="1:10" x14ac:dyDescent="0.2">
      <c r="A23" s="85" t="s">
        <v>448</v>
      </c>
      <c r="B23" s="85">
        <v>19000</v>
      </c>
      <c r="C23" s="85">
        <v>18000</v>
      </c>
      <c r="D23" s="85">
        <v>17000</v>
      </c>
      <c r="E23" s="85">
        <f t="shared" si="0"/>
        <v>-2000</v>
      </c>
      <c r="J23" s="101"/>
    </row>
    <row r="24" spans="1:10" ht="13.5" thickBot="1" x14ac:dyDescent="0.25">
      <c r="A24" s="85" t="s">
        <v>450</v>
      </c>
      <c r="B24" s="85">
        <v>21000</v>
      </c>
      <c r="C24" s="85">
        <v>24000</v>
      </c>
      <c r="D24" s="85">
        <v>40000</v>
      </c>
      <c r="E24" s="85">
        <f t="shared" si="0"/>
        <v>19000</v>
      </c>
      <c r="J24" s="101"/>
    </row>
    <row r="25" spans="1:10" ht="13.5" thickBot="1" x14ac:dyDescent="0.25">
      <c r="A25" s="77" t="s">
        <v>295</v>
      </c>
      <c r="B25" s="77">
        <f>SUM(B16:B24)</f>
        <v>766000</v>
      </c>
      <c r="C25" s="77">
        <f t="shared" ref="C25:E25" si="1">SUM(C16:C24)</f>
        <v>812000</v>
      </c>
      <c r="D25" s="77">
        <f t="shared" si="1"/>
        <v>953000</v>
      </c>
      <c r="E25" s="77">
        <f t="shared" si="1"/>
        <v>187000</v>
      </c>
      <c r="J25" s="101"/>
    </row>
    <row r="26" spans="1:10" x14ac:dyDescent="0.2">
      <c r="J26" s="102"/>
    </row>
    <row r="30" spans="1:10" ht="15" x14ac:dyDescent="0.2">
      <c r="A30" s="82"/>
    </row>
    <row r="31" spans="1:10" x14ac:dyDescent="0.2">
      <c r="A31" s="83"/>
    </row>
    <row r="32" spans="1:10" x14ac:dyDescent="0.2">
      <c r="A32" s="83"/>
    </row>
    <row r="33" spans="1:1" x14ac:dyDescent="0.2">
      <c r="A33" s="83"/>
    </row>
    <row r="34" spans="1:1" x14ac:dyDescent="0.2">
      <c r="A34" s="83"/>
    </row>
    <row r="35" spans="1:1" x14ac:dyDescent="0.2">
      <c r="A35" s="8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G71"/>
  <sheetViews>
    <sheetView topLeftCell="A16" workbookViewId="0">
      <selection activeCell="E43" sqref="E43"/>
    </sheetView>
  </sheetViews>
  <sheetFormatPr defaultRowHeight="12.75" x14ac:dyDescent="0.2"/>
  <cols>
    <col min="1" max="1" width="36.5703125" customWidth="1"/>
    <col min="2" max="2" width="29.85546875" customWidth="1"/>
    <col min="3" max="4" width="9.140625" customWidth="1"/>
    <col min="5" max="5" width="10.85546875" customWidth="1"/>
    <col min="6" max="6" width="18.28515625" customWidth="1"/>
  </cols>
  <sheetData>
    <row r="1" spans="1:2" x14ac:dyDescent="0.2">
      <c r="A1" s="2" t="s">
        <v>0</v>
      </c>
      <c r="B1" t="s">
        <v>91</v>
      </c>
    </row>
    <row r="2" spans="1:2" x14ac:dyDescent="0.2">
      <c r="A2" s="2" t="s">
        <v>1</v>
      </c>
      <c r="B2" t="s">
        <v>92</v>
      </c>
    </row>
    <row r="3" spans="1:2" x14ac:dyDescent="0.2">
      <c r="A3" s="2" t="s">
        <v>9</v>
      </c>
      <c r="B3" t="s">
        <v>99</v>
      </c>
    </row>
    <row r="4" spans="1:2" x14ac:dyDescent="0.2">
      <c r="A4" s="2" t="s">
        <v>31</v>
      </c>
      <c r="B4" t="s">
        <v>106</v>
      </c>
    </row>
    <row r="6" spans="1:2" x14ac:dyDescent="0.2">
      <c r="A6" s="2" t="s">
        <v>257</v>
      </c>
      <c r="B6" t="s">
        <v>261</v>
      </c>
    </row>
    <row r="7" spans="1:2" x14ac:dyDescent="0.2">
      <c r="A7" s="3" t="s">
        <v>110</v>
      </c>
      <c r="B7" s="7">
        <v>45956876.009999998</v>
      </c>
    </row>
    <row r="8" spans="1:2" x14ac:dyDescent="0.2">
      <c r="A8" s="4" t="s">
        <v>160</v>
      </c>
      <c r="B8" s="7">
        <v>45274036.369999997</v>
      </c>
    </row>
    <row r="9" spans="1:2" x14ac:dyDescent="0.2">
      <c r="A9" s="4" t="s">
        <v>111</v>
      </c>
      <c r="B9" s="7">
        <v>515946.73999999987</v>
      </c>
    </row>
    <row r="10" spans="1:2" x14ac:dyDescent="0.2">
      <c r="A10" s="4" t="s">
        <v>217</v>
      </c>
      <c r="B10" s="7">
        <v>157042.9</v>
      </c>
    </row>
    <row r="11" spans="1:2" x14ac:dyDescent="0.2">
      <c r="A11" s="4" t="s">
        <v>134</v>
      </c>
      <c r="B11" s="7">
        <v>9850</v>
      </c>
    </row>
    <row r="12" spans="1:2" x14ac:dyDescent="0.2">
      <c r="A12" s="3" t="s">
        <v>258</v>
      </c>
      <c r="B12" s="7">
        <v>45956876.009999998</v>
      </c>
    </row>
    <row r="14" spans="1:2" x14ac:dyDescent="0.2">
      <c r="A14" s="8"/>
      <c r="B14" s="9"/>
    </row>
    <row r="15" spans="1:2" x14ac:dyDescent="0.2">
      <c r="A15" s="6"/>
      <c r="B15" s="6"/>
    </row>
    <row r="16" spans="1:2" x14ac:dyDescent="0.2">
      <c r="A16" s="6" t="s">
        <v>1</v>
      </c>
      <c r="B16" s="6" t="s">
        <v>310</v>
      </c>
    </row>
    <row r="17" spans="1:6" x14ac:dyDescent="0.2">
      <c r="A17" s="6" t="s">
        <v>9</v>
      </c>
      <c r="B17" s="6" t="s">
        <v>311</v>
      </c>
    </row>
    <row r="18" spans="1:6" x14ac:dyDescent="0.2">
      <c r="A18" s="5" t="s">
        <v>31</v>
      </c>
      <c r="B18" s="5" t="s">
        <v>312</v>
      </c>
    </row>
    <row r="19" spans="1:6" x14ac:dyDescent="0.2">
      <c r="A19" s="4" t="s">
        <v>160</v>
      </c>
      <c r="B19" s="46">
        <v>45274036.369999997</v>
      </c>
    </row>
    <row r="20" spans="1:6" x14ac:dyDescent="0.2">
      <c r="A20" s="4" t="s">
        <v>111</v>
      </c>
      <c r="B20" s="46">
        <v>515946.73999999987</v>
      </c>
    </row>
    <row r="21" spans="1:6" x14ac:dyDescent="0.2">
      <c r="A21" s="4" t="s">
        <v>217</v>
      </c>
      <c r="B21" s="46">
        <v>157042.9</v>
      </c>
    </row>
    <row r="22" spans="1:6" x14ac:dyDescent="0.2">
      <c r="A22" s="4" t="s">
        <v>134</v>
      </c>
      <c r="B22" s="46">
        <v>9850</v>
      </c>
    </row>
    <row r="23" spans="1:6" x14ac:dyDescent="0.2">
      <c r="A23" s="10"/>
      <c r="B23" s="11"/>
    </row>
    <row r="24" spans="1:6" x14ac:dyDescent="0.2">
      <c r="A24" s="10"/>
      <c r="B24" s="11"/>
    </row>
    <row r="25" spans="1:6" x14ac:dyDescent="0.2">
      <c r="A25" s="10"/>
      <c r="B25" s="11"/>
    </row>
    <row r="30" spans="1:6" ht="38.25" x14ac:dyDescent="0.2">
      <c r="A30" s="29" t="s">
        <v>399</v>
      </c>
      <c r="B30" s="37" t="s">
        <v>301</v>
      </c>
      <c r="C30" s="37" t="s">
        <v>302</v>
      </c>
      <c r="D30" s="37" t="s">
        <v>303</v>
      </c>
      <c r="E30" s="38" t="s">
        <v>400</v>
      </c>
      <c r="F30" s="38" t="s">
        <v>309</v>
      </c>
    </row>
    <row r="31" spans="1:6" x14ac:dyDescent="0.2">
      <c r="A31" s="31" t="s">
        <v>300</v>
      </c>
      <c r="B31" s="31">
        <v>64893</v>
      </c>
      <c r="C31" s="32">
        <v>73992</v>
      </c>
      <c r="D31" s="32">
        <v>76479</v>
      </c>
      <c r="E31" s="31">
        <v>47137</v>
      </c>
      <c r="F31" s="48">
        <f>B31/B37</f>
        <v>0.65936109248308239</v>
      </c>
    </row>
    <row r="32" spans="1:6" x14ac:dyDescent="0.2">
      <c r="A32" s="31" t="s">
        <v>305</v>
      </c>
      <c r="B32" s="31">
        <v>241</v>
      </c>
      <c r="C32" s="32">
        <v>241</v>
      </c>
      <c r="D32" s="32">
        <v>241</v>
      </c>
      <c r="E32" s="31">
        <v>349</v>
      </c>
      <c r="F32" s="48">
        <f>B32/B37</f>
        <v>2.4487390517994676E-3</v>
      </c>
    </row>
    <row r="33" spans="1:7" x14ac:dyDescent="0.2">
      <c r="A33" s="31" t="s">
        <v>306</v>
      </c>
      <c r="B33" s="31">
        <v>24153</v>
      </c>
      <c r="C33" s="32">
        <v>23439</v>
      </c>
      <c r="D33" s="32">
        <v>23512</v>
      </c>
      <c r="E33" s="31">
        <v>23525</v>
      </c>
      <c r="F33" s="48">
        <f>B33/B37</f>
        <v>0.24541242455648357</v>
      </c>
    </row>
    <row r="34" spans="1:7" x14ac:dyDescent="0.2">
      <c r="A34" s="31" t="s">
        <v>307</v>
      </c>
      <c r="B34" s="31">
        <v>3254</v>
      </c>
      <c r="C34" s="32">
        <v>3337</v>
      </c>
      <c r="D34" s="32">
        <v>3829</v>
      </c>
      <c r="E34" s="31">
        <v>3256</v>
      </c>
      <c r="F34" s="48">
        <f>B34/B37</f>
        <v>3.3063057570769577E-2</v>
      </c>
    </row>
    <row r="35" spans="1:7" x14ac:dyDescent="0.2">
      <c r="A35" s="31" t="s">
        <v>308</v>
      </c>
      <c r="B35" s="31">
        <v>3383</v>
      </c>
      <c r="C35" s="32">
        <v>3079</v>
      </c>
      <c r="D35" s="32">
        <v>3616</v>
      </c>
      <c r="E35" s="31">
        <v>3449</v>
      </c>
      <c r="F35" s="48">
        <f>B35/B37</f>
        <v>3.4373793411774267E-2</v>
      </c>
    </row>
    <row r="36" spans="1:7" x14ac:dyDescent="0.2">
      <c r="A36" s="31" t="s">
        <v>398</v>
      </c>
      <c r="B36" s="31">
        <v>2494</v>
      </c>
      <c r="C36" s="32">
        <v>2195</v>
      </c>
      <c r="D36" s="32">
        <v>3130</v>
      </c>
      <c r="E36" s="31">
        <v>2494</v>
      </c>
      <c r="F36" s="48">
        <f>B36/B37</f>
        <v>2.5340892926090756E-2</v>
      </c>
    </row>
    <row r="37" spans="1:7" x14ac:dyDescent="0.2">
      <c r="A37" s="31" t="s">
        <v>403</v>
      </c>
      <c r="B37" s="47">
        <f>SUM(B31:B36)</f>
        <v>98418</v>
      </c>
      <c r="C37" s="47">
        <f t="shared" ref="C37:F37" si="0">SUM(C31:C36)</f>
        <v>106283</v>
      </c>
      <c r="D37" s="47">
        <f t="shared" si="0"/>
        <v>110807</v>
      </c>
      <c r="E37" s="47">
        <f t="shared" si="0"/>
        <v>80210</v>
      </c>
      <c r="F37" s="49">
        <f t="shared" si="0"/>
        <v>1</v>
      </c>
    </row>
    <row r="43" spans="1:7" ht="63.75" x14ac:dyDescent="0.2">
      <c r="A43" s="29" t="s">
        <v>401</v>
      </c>
      <c r="B43" s="37" t="s">
        <v>301</v>
      </c>
      <c r="C43" s="37" t="s">
        <v>302</v>
      </c>
      <c r="D43" s="37" t="s">
        <v>303</v>
      </c>
      <c r="E43" s="37" t="s">
        <v>304</v>
      </c>
      <c r="F43" s="38" t="s">
        <v>295</v>
      </c>
      <c r="G43" s="38" t="s">
        <v>309</v>
      </c>
    </row>
    <row r="44" spans="1:7" x14ac:dyDescent="0.2">
      <c r="A44" s="31" t="s">
        <v>160</v>
      </c>
      <c r="B44" s="31">
        <v>37177</v>
      </c>
      <c r="C44" s="31">
        <v>45290</v>
      </c>
      <c r="D44" s="31">
        <v>69769</v>
      </c>
      <c r="E44" s="31">
        <v>49162</v>
      </c>
      <c r="F44" s="50">
        <f>SUM(B44:E44)</f>
        <v>201398</v>
      </c>
      <c r="G44" s="33">
        <f>F44/F48</f>
        <v>0.5052190600423947</v>
      </c>
    </row>
    <row r="45" spans="1:7" x14ac:dyDescent="0.2">
      <c r="A45" s="31" t="s">
        <v>111</v>
      </c>
      <c r="B45" s="31">
        <v>1498</v>
      </c>
      <c r="C45" s="31">
        <v>698</v>
      </c>
      <c r="D45" s="31">
        <v>5718</v>
      </c>
      <c r="E45" s="31">
        <v>935</v>
      </c>
      <c r="F45" s="50">
        <f>SUM(B45:E45)</f>
        <v>8849</v>
      </c>
      <c r="G45" s="33">
        <f>F45/F48</f>
        <v>2.2198251533357582E-2</v>
      </c>
    </row>
    <row r="46" spans="1:7" x14ac:dyDescent="0.2">
      <c r="A46" s="31" t="s">
        <v>216</v>
      </c>
      <c r="B46" s="31">
        <v>33534</v>
      </c>
      <c r="C46" s="31">
        <v>32295</v>
      </c>
      <c r="D46" s="31">
        <v>35277</v>
      </c>
      <c r="E46" s="31">
        <v>33073</v>
      </c>
      <c r="F46" s="50">
        <f>SUM(B46:E46)</f>
        <v>134179</v>
      </c>
      <c r="G46" s="33">
        <f>F46/F48</f>
        <v>0.33659613430832719</v>
      </c>
    </row>
    <row r="47" spans="1:7" x14ac:dyDescent="0.2">
      <c r="A47" s="31" t="s">
        <v>402</v>
      </c>
      <c r="B47" s="31">
        <v>26209</v>
      </c>
      <c r="C47" s="31">
        <v>28000</v>
      </c>
      <c r="D47" s="31">
        <v>0</v>
      </c>
      <c r="E47" s="31">
        <v>0</v>
      </c>
      <c r="F47" s="50">
        <f>SUM(B47:E47)</f>
        <v>54209</v>
      </c>
      <c r="G47" s="33">
        <f>F47/F48</f>
        <v>0.13598655411592059</v>
      </c>
    </row>
    <row r="48" spans="1:7" x14ac:dyDescent="0.2">
      <c r="A48" t="s">
        <v>403</v>
      </c>
      <c r="B48" s="47">
        <f t="shared" ref="B48:G48" si="1">SUM(B44:B47)</f>
        <v>98418</v>
      </c>
      <c r="C48" s="47">
        <f t="shared" si="1"/>
        <v>106283</v>
      </c>
      <c r="D48" s="47">
        <f t="shared" si="1"/>
        <v>110764</v>
      </c>
      <c r="E48" s="47">
        <f t="shared" si="1"/>
        <v>83170</v>
      </c>
      <c r="F48" s="51">
        <f t="shared" si="1"/>
        <v>398635</v>
      </c>
      <c r="G48" s="59">
        <f t="shared" si="1"/>
        <v>1.0000000000000002</v>
      </c>
    </row>
    <row r="71" spans="1:1" x14ac:dyDescent="0.2">
      <c r="A71" t="s">
        <v>405</v>
      </c>
    </row>
  </sheetData>
  <pageMargins left="0.7" right="0.7" top="0.75" bottom="0.75" header="0.3" footer="0.3"/>
  <pageSetup paperSize="8" scale="80" orientation="landscape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G29"/>
  <sheetViews>
    <sheetView workbookViewId="0">
      <selection activeCell="D32" sqref="D32"/>
    </sheetView>
  </sheetViews>
  <sheetFormatPr defaultRowHeight="12.75" x14ac:dyDescent="0.2"/>
  <cols>
    <col min="1" max="1" width="39.5703125" customWidth="1"/>
    <col min="2" max="2" width="27.5703125" bestFit="1" customWidth="1"/>
    <col min="3" max="3" width="23.140625" customWidth="1"/>
    <col min="4" max="4" width="26.140625" customWidth="1"/>
    <col min="5" max="5" width="30.42578125" customWidth="1"/>
    <col min="6" max="6" width="28.42578125" customWidth="1"/>
    <col min="7" max="8" width="31.42578125" customWidth="1"/>
    <col min="9" max="10" width="38.5703125" customWidth="1"/>
    <col min="11" max="11" width="43.28515625" bestFit="1" customWidth="1"/>
  </cols>
  <sheetData>
    <row r="1" spans="1:7" x14ac:dyDescent="0.2">
      <c r="A1" s="2" t="s">
        <v>0</v>
      </c>
      <c r="B1" t="s">
        <v>260</v>
      </c>
    </row>
    <row r="2" spans="1:7" x14ac:dyDescent="0.2">
      <c r="A2" s="2" t="s">
        <v>1</v>
      </c>
      <c r="B2" t="s">
        <v>92</v>
      </c>
    </row>
    <row r="4" spans="1:7" x14ac:dyDescent="0.2">
      <c r="B4" s="2" t="s">
        <v>259</v>
      </c>
    </row>
    <row r="5" spans="1:7" x14ac:dyDescent="0.2">
      <c r="B5" t="s">
        <v>99</v>
      </c>
      <c r="E5" t="s">
        <v>262</v>
      </c>
      <c r="F5" t="s">
        <v>265</v>
      </c>
      <c r="G5" t="s">
        <v>263</v>
      </c>
    </row>
    <row r="6" spans="1:7" x14ac:dyDescent="0.2">
      <c r="A6" s="2" t="s">
        <v>257</v>
      </c>
      <c r="B6" t="s">
        <v>261</v>
      </c>
      <c r="C6" t="s">
        <v>266</v>
      </c>
      <c r="D6" t="s">
        <v>264</v>
      </c>
    </row>
    <row r="7" spans="1:7" x14ac:dyDescent="0.2">
      <c r="A7" s="3" t="s">
        <v>128</v>
      </c>
      <c r="B7" s="7">
        <v>9850</v>
      </c>
      <c r="C7" s="7">
        <v>74000</v>
      </c>
      <c r="D7" s="7">
        <v>-12000</v>
      </c>
      <c r="E7" s="7">
        <v>9850</v>
      </c>
      <c r="F7" s="7">
        <v>74000</v>
      </c>
      <c r="G7" s="7">
        <v>-12000</v>
      </c>
    </row>
    <row r="8" spans="1:7" x14ac:dyDescent="0.2">
      <c r="A8" s="4" t="s">
        <v>247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</row>
    <row r="9" spans="1:7" x14ac:dyDescent="0.2">
      <c r="A9" s="4" t="s">
        <v>135</v>
      </c>
      <c r="B9" s="7">
        <v>9850</v>
      </c>
      <c r="C9" s="7">
        <v>74000</v>
      </c>
      <c r="D9" s="7">
        <v>-12000</v>
      </c>
      <c r="E9" s="7">
        <v>9850</v>
      </c>
      <c r="F9" s="7">
        <v>74000</v>
      </c>
      <c r="G9" s="7">
        <v>-12000</v>
      </c>
    </row>
    <row r="10" spans="1:7" x14ac:dyDescent="0.2">
      <c r="A10" s="3" t="s">
        <v>98</v>
      </c>
      <c r="B10" s="7">
        <v>45789983.109999999</v>
      </c>
      <c r="C10" s="7">
        <v>50097000</v>
      </c>
      <c r="D10" s="7">
        <v>-293500</v>
      </c>
      <c r="E10" s="7">
        <v>45789983.109999999</v>
      </c>
      <c r="F10" s="7">
        <v>50097000</v>
      </c>
      <c r="G10" s="7">
        <v>-293500</v>
      </c>
    </row>
    <row r="11" spans="1:7" x14ac:dyDescent="0.2">
      <c r="A11" s="4" t="s">
        <v>253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x14ac:dyDescent="0.2">
      <c r="A12" s="4" t="s">
        <v>157</v>
      </c>
      <c r="B12" s="7">
        <v>52263.75</v>
      </c>
      <c r="C12" s="7">
        <v>0</v>
      </c>
      <c r="D12" s="7">
        <v>54000</v>
      </c>
      <c r="E12" s="7">
        <v>52263.75</v>
      </c>
      <c r="F12" s="7">
        <v>0</v>
      </c>
      <c r="G12" s="7">
        <v>54000</v>
      </c>
    </row>
    <row r="13" spans="1:7" x14ac:dyDescent="0.2">
      <c r="A13" s="4" t="s">
        <v>209</v>
      </c>
      <c r="B13" s="7">
        <v>181.5</v>
      </c>
      <c r="C13" s="7">
        <v>0</v>
      </c>
      <c r="D13" s="7">
        <v>0</v>
      </c>
      <c r="E13" s="7">
        <v>181.5</v>
      </c>
      <c r="F13" s="7">
        <v>0</v>
      </c>
      <c r="G13" s="7">
        <v>0</v>
      </c>
    </row>
    <row r="14" spans="1:7" x14ac:dyDescent="0.2">
      <c r="A14" s="4" t="s">
        <v>195</v>
      </c>
      <c r="B14" s="7">
        <v>3472.2</v>
      </c>
      <c r="C14" s="7">
        <v>104000</v>
      </c>
      <c r="D14" s="7">
        <v>-86000</v>
      </c>
      <c r="E14" s="7">
        <v>3472.2</v>
      </c>
      <c r="F14" s="7">
        <v>104000</v>
      </c>
      <c r="G14" s="7">
        <v>-86000</v>
      </c>
    </row>
    <row r="15" spans="1:7" x14ac:dyDescent="0.2">
      <c r="A15" s="4" t="s">
        <v>255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x14ac:dyDescent="0.2">
      <c r="A16" s="4" t="s">
        <v>178</v>
      </c>
      <c r="B16" s="7">
        <v>9390.33</v>
      </c>
      <c r="C16" s="7">
        <v>13000</v>
      </c>
      <c r="D16" s="7">
        <v>0</v>
      </c>
      <c r="E16" s="7">
        <v>9390.33</v>
      </c>
      <c r="F16" s="7">
        <v>13000</v>
      </c>
      <c r="G16" s="7">
        <v>0</v>
      </c>
    </row>
    <row r="17" spans="1:7" x14ac:dyDescent="0.2">
      <c r="A17" s="4" t="s">
        <v>187</v>
      </c>
      <c r="B17" s="7">
        <v>54565.8</v>
      </c>
      <c r="C17" s="7">
        <v>30000</v>
      </c>
      <c r="D17" s="7">
        <v>30000</v>
      </c>
      <c r="E17" s="7">
        <v>54565.8</v>
      </c>
      <c r="F17" s="7">
        <v>30000</v>
      </c>
      <c r="G17" s="7">
        <v>30000</v>
      </c>
    </row>
    <row r="18" spans="1:7" x14ac:dyDescent="0.2">
      <c r="A18" s="4" t="s">
        <v>177</v>
      </c>
      <c r="B18" s="7">
        <v>50824.09</v>
      </c>
      <c r="C18" s="7">
        <v>110000</v>
      </c>
      <c r="D18" s="7">
        <v>-35284</v>
      </c>
      <c r="E18" s="7">
        <v>50824.09</v>
      </c>
      <c r="F18" s="7">
        <v>110000</v>
      </c>
      <c r="G18" s="7">
        <v>-35284</v>
      </c>
    </row>
    <row r="19" spans="1:7" x14ac:dyDescent="0.2">
      <c r="A19" s="4" t="s">
        <v>159</v>
      </c>
      <c r="B19" s="7">
        <v>61576.56</v>
      </c>
      <c r="C19" s="7">
        <v>0</v>
      </c>
      <c r="D19" s="7">
        <v>61900</v>
      </c>
      <c r="E19" s="7">
        <v>61576.56</v>
      </c>
      <c r="F19" s="7">
        <v>0</v>
      </c>
      <c r="G19" s="7">
        <v>61900</v>
      </c>
    </row>
    <row r="20" spans="1:7" x14ac:dyDescent="0.2">
      <c r="A20" s="4" t="s">
        <v>151</v>
      </c>
      <c r="B20" s="7">
        <v>0</v>
      </c>
      <c r="C20" s="7">
        <v>0</v>
      </c>
      <c r="D20" s="7">
        <v>30000</v>
      </c>
      <c r="E20" s="7">
        <v>0</v>
      </c>
      <c r="F20" s="7">
        <v>0</v>
      </c>
      <c r="G20" s="7">
        <v>30000</v>
      </c>
    </row>
    <row r="21" spans="1:7" x14ac:dyDescent="0.2">
      <c r="A21" s="4" t="s">
        <v>212</v>
      </c>
      <c r="B21" s="7">
        <v>19821.400000000001</v>
      </c>
      <c r="C21" s="7">
        <v>0</v>
      </c>
      <c r="D21" s="7">
        <v>27284</v>
      </c>
      <c r="E21" s="7">
        <v>19821.400000000001</v>
      </c>
      <c r="F21" s="7">
        <v>0</v>
      </c>
      <c r="G21" s="7">
        <v>27284</v>
      </c>
    </row>
    <row r="22" spans="1:7" x14ac:dyDescent="0.2">
      <c r="A22" s="4" t="s">
        <v>173</v>
      </c>
      <c r="B22" s="7">
        <v>38436431.229999997</v>
      </c>
      <c r="C22" s="7">
        <v>40675000</v>
      </c>
      <c r="D22" s="7">
        <v>3000000</v>
      </c>
      <c r="E22" s="7">
        <v>38436431.229999997</v>
      </c>
      <c r="F22" s="7">
        <v>40675000</v>
      </c>
      <c r="G22" s="7">
        <v>3000000</v>
      </c>
    </row>
    <row r="23" spans="1:7" x14ac:dyDescent="0.2">
      <c r="A23" s="4" t="s">
        <v>162</v>
      </c>
      <c r="B23" s="7">
        <v>6837605.1399999997</v>
      </c>
      <c r="C23" s="7">
        <v>8487000</v>
      </c>
      <c r="D23" s="7">
        <v>-3000000</v>
      </c>
      <c r="E23" s="7">
        <v>6837605.1399999997</v>
      </c>
      <c r="F23" s="7">
        <v>8487000</v>
      </c>
      <c r="G23" s="7">
        <v>-3000000</v>
      </c>
    </row>
    <row r="24" spans="1:7" x14ac:dyDescent="0.2">
      <c r="A24" s="4" t="s">
        <v>113</v>
      </c>
      <c r="B24" s="7">
        <v>263191.11</v>
      </c>
      <c r="C24" s="7">
        <v>678000</v>
      </c>
      <c r="D24" s="7">
        <v>-373900</v>
      </c>
      <c r="E24" s="7">
        <v>263191.11</v>
      </c>
      <c r="F24" s="7">
        <v>678000</v>
      </c>
      <c r="G24" s="7">
        <v>-373900</v>
      </c>
    </row>
    <row r="25" spans="1:7" x14ac:dyDescent="0.2">
      <c r="A25" s="4" t="s">
        <v>145</v>
      </c>
      <c r="B25" s="7">
        <v>0</v>
      </c>
      <c r="C25" s="7">
        <v>0</v>
      </c>
      <c r="D25" s="7">
        <v>-4000</v>
      </c>
      <c r="E25" s="7">
        <v>0</v>
      </c>
      <c r="F25" s="7">
        <v>0</v>
      </c>
      <c r="G25" s="7">
        <v>-4000</v>
      </c>
    </row>
    <row r="26" spans="1:7" x14ac:dyDescent="0.2">
      <c r="A26" s="4" t="s">
        <v>156</v>
      </c>
      <c r="B26" s="7">
        <v>660</v>
      </c>
      <c r="C26" s="7">
        <v>0</v>
      </c>
      <c r="D26" s="7">
        <v>2500</v>
      </c>
      <c r="E26" s="7">
        <v>660</v>
      </c>
      <c r="F26" s="7">
        <v>0</v>
      </c>
      <c r="G26" s="7">
        <v>2500</v>
      </c>
    </row>
    <row r="27" spans="1:7" x14ac:dyDescent="0.2">
      <c r="A27" s="3" t="s">
        <v>215</v>
      </c>
      <c r="B27" s="7">
        <v>157042.9</v>
      </c>
      <c r="C27" s="7">
        <v>0</v>
      </c>
      <c r="D27" s="7">
        <v>0</v>
      </c>
      <c r="E27" s="7">
        <v>157042.9</v>
      </c>
      <c r="F27" s="7">
        <v>0</v>
      </c>
      <c r="G27" s="7">
        <v>0</v>
      </c>
    </row>
    <row r="28" spans="1:7" x14ac:dyDescent="0.2">
      <c r="A28" s="4" t="s">
        <v>219</v>
      </c>
      <c r="B28" s="7">
        <v>157042.9</v>
      </c>
      <c r="C28" s="7">
        <v>0</v>
      </c>
      <c r="D28" s="7">
        <v>0</v>
      </c>
      <c r="E28" s="7">
        <v>157042.9</v>
      </c>
      <c r="F28" s="7">
        <v>0</v>
      </c>
      <c r="G28" s="7">
        <v>0</v>
      </c>
    </row>
    <row r="29" spans="1:7" x14ac:dyDescent="0.2">
      <c r="A29" s="3" t="s">
        <v>258</v>
      </c>
      <c r="B29" s="7">
        <v>45956876.009999998</v>
      </c>
      <c r="C29" s="7">
        <v>50171000</v>
      </c>
      <c r="D29" s="7">
        <v>-305500</v>
      </c>
      <c r="E29" s="7">
        <v>45956876.009999998</v>
      </c>
      <c r="F29" s="7">
        <v>50171000</v>
      </c>
      <c r="G29" s="7">
        <v>-305500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P87"/>
  <sheetViews>
    <sheetView workbookViewId="0">
      <selection activeCell="Q112" sqref="Q112"/>
    </sheetView>
  </sheetViews>
  <sheetFormatPr defaultRowHeight="12.75" x14ac:dyDescent="0.2"/>
  <cols>
    <col min="6" max="6" width="0" hidden="1" customWidth="1"/>
    <col min="8" max="11" width="0" hidden="1" customWidth="1"/>
    <col min="13" max="13" width="0" hidden="1" customWidth="1"/>
  </cols>
  <sheetData>
    <row r="1" spans="1:16" x14ac:dyDescent="0.2">
      <c r="A1" t="s">
        <v>313</v>
      </c>
      <c r="N1" s="45"/>
    </row>
    <row r="2" spans="1:16" x14ac:dyDescent="0.2">
      <c r="A2" s="39"/>
      <c r="B2" s="40"/>
      <c r="C2" s="40"/>
      <c r="D2" s="41" t="str">
        <f>MyYearM3</f>
        <v>2012/13</v>
      </c>
      <c r="E2" s="41" t="str">
        <f>MyYearM2</f>
        <v>2013/14</v>
      </c>
      <c r="F2" s="42" t="s">
        <v>303</v>
      </c>
      <c r="G2" s="43" t="s">
        <v>303</v>
      </c>
      <c r="H2" s="43"/>
      <c r="I2" s="43"/>
      <c r="J2" s="43"/>
      <c r="K2" s="43"/>
      <c r="L2" s="43" t="s">
        <v>304</v>
      </c>
      <c r="M2" s="43"/>
      <c r="N2" s="44"/>
    </row>
    <row r="3" spans="1:16" x14ac:dyDescent="0.2">
      <c r="A3" s="29" t="s">
        <v>314</v>
      </c>
      <c r="B3" s="29"/>
      <c r="C3" s="29"/>
    </row>
    <row r="4" spans="1:16" ht="12.75" hidden="1" customHeight="1" x14ac:dyDescent="0.2">
      <c r="A4" t="s">
        <v>315</v>
      </c>
      <c r="D4">
        <v>38675</v>
      </c>
      <c r="E4">
        <v>45988</v>
      </c>
      <c r="F4">
        <v>75487</v>
      </c>
      <c r="G4">
        <v>50097</v>
      </c>
      <c r="H4">
        <v>0</v>
      </c>
      <c r="I4">
        <v>0</v>
      </c>
      <c r="J4">
        <v>-3284</v>
      </c>
      <c r="K4">
        <v>0</v>
      </c>
      <c r="L4">
        <v>46813</v>
      </c>
      <c r="M4">
        <v>129</v>
      </c>
    </row>
    <row r="5" spans="1:16" x14ac:dyDescent="0.2">
      <c r="A5" s="4" t="s">
        <v>316</v>
      </c>
      <c r="D5">
        <v>37177</v>
      </c>
      <c r="E5">
        <v>45290</v>
      </c>
      <c r="F5">
        <v>69769</v>
      </c>
      <c r="G5">
        <v>49162</v>
      </c>
      <c r="H5">
        <v>0</v>
      </c>
      <c r="I5">
        <v>0</v>
      </c>
      <c r="J5">
        <v>-3284</v>
      </c>
      <c r="K5">
        <v>0</v>
      </c>
      <c r="L5">
        <v>45878</v>
      </c>
      <c r="M5">
        <v>-240</v>
      </c>
      <c r="N5">
        <f>L5/L87*100</f>
        <v>57.197356938037643</v>
      </c>
      <c r="O5">
        <f>+L5-G5</f>
        <v>-3284</v>
      </c>
      <c r="P5">
        <f>3284/G5*100</f>
        <v>6.6799560636263786</v>
      </c>
    </row>
    <row r="6" spans="1:16" hidden="1" x14ac:dyDescent="0.2">
      <c r="A6" t="s">
        <v>317</v>
      </c>
      <c r="D6">
        <v>31135</v>
      </c>
      <c r="E6">
        <v>38822</v>
      </c>
      <c r="F6">
        <v>58996</v>
      </c>
      <c r="G6">
        <v>40675</v>
      </c>
      <c r="J6">
        <v>-3284</v>
      </c>
      <c r="L6">
        <v>37391</v>
      </c>
      <c r="M6">
        <v>-2467</v>
      </c>
    </row>
    <row r="7" spans="1:16" hidden="1" x14ac:dyDescent="0.2">
      <c r="A7" t="s">
        <v>318</v>
      </c>
      <c r="D7">
        <v>6042</v>
      </c>
      <c r="E7">
        <v>6468</v>
      </c>
      <c r="F7">
        <v>10773</v>
      </c>
      <c r="G7">
        <v>8487</v>
      </c>
      <c r="L7">
        <v>8487</v>
      </c>
      <c r="M7">
        <v>2227</v>
      </c>
    </row>
    <row r="8" spans="1:16" x14ac:dyDescent="0.2">
      <c r="A8" s="4" t="s">
        <v>319</v>
      </c>
      <c r="B8" s="4"/>
      <c r="D8">
        <v>1498</v>
      </c>
      <c r="E8">
        <v>698</v>
      </c>
      <c r="F8">
        <v>5718</v>
      </c>
      <c r="G8">
        <v>935</v>
      </c>
      <c r="H8">
        <v>0</v>
      </c>
      <c r="I8">
        <v>0</v>
      </c>
      <c r="J8">
        <v>0</v>
      </c>
      <c r="K8">
        <v>0</v>
      </c>
      <c r="L8">
        <v>935</v>
      </c>
      <c r="M8">
        <v>369</v>
      </c>
    </row>
    <row r="9" spans="1:16" hidden="1" x14ac:dyDescent="0.2">
      <c r="A9" t="s">
        <v>320</v>
      </c>
      <c r="D9">
        <v>0</v>
      </c>
      <c r="E9">
        <v>0</v>
      </c>
      <c r="F9">
        <v>67</v>
      </c>
      <c r="G9">
        <v>0</v>
      </c>
      <c r="L9">
        <v>0</v>
      </c>
      <c r="M9">
        <v>0</v>
      </c>
    </row>
    <row r="10" spans="1:16" hidden="1" x14ac:dyDescent="0.2">
      <c r="A10" t="s">
        <v>321</v>
      </c>
      <c r="D10">
        <v>0</v>
      </c>
      <c r="E10">
        <v>0</v>
      </c>
      <c r="F10">
        <v>0</v>
      </c>
      <c r="G10">
        <v>0</v>
      </c>
      <c r="L10">
        <v>0</v>
      </c>
      <c r="M10">
        <v>0</v>
      </c>
    </row>
    <row r="11" spans="1:16" hidden="1" x14ac:dyDescent="0.2">
      <c r="A11" t="s">
        <v>322</v>
      </c>
      <c r="D11">
        <v>0</v>
      </c>
      <c r="E11">
        <v>1</v>
      </c>
      <c r="F11">
        <v>9</v>
      </c>
      <c r="G11">
        <v>0</v>
      </c>
      <c r="L11">
        <v>0</v>
      </c>
      <c r="M11">
        <v>0</v>
      </c>
    </row>
    <row r="12" spans="1:16" hidden="1" x14ac:dyDescent="0.2">
      <c r="A12" t="s">
        <v>323</v>
      </c>
      <c r="D12">
        <v>0</v>
      </c>
      <c r="E12">
        <v>0</v>
      </c>
      <c r="F12">
        <v>0</v>
      </c>
      <c r="G12">
        <v>0</v>
      </c>
      <c r="L12">
        <v>0</v>
      </c>
      <c r="M12">
        <v>0</v>
      </c>
    </row>
    <row r="13" spans="1:16" hidden="1" x14ac:dyDescent="0.2">
      <c r="A13" t="s">
        <v>324</v>
      </c>
      <c r="D13">
        <v>0</v>
      </c>
      <c r="E13">
        <v>0</v>
      </c>
      <c r="F13">
        <v>0</v>
      </c>
      <c r="G13">
        <v>0</v>
      </c>
      <c r="L13">
        <v>0</v>
      </c>
      <c r="M13">
        <v>0</v>
      </c>
    </row>
    <row r="14" spans="1:16" hidden="1" x14ac:dyDescent="0.2">
      <c r="A14" t="s">
        <v>325</v>
      </c>
      <c r="D14">
        <v>89</v>
      </c>
      <c r="E14">
        <v>7</v>
      </c>
      <c r="F14">
        <v>277</v>
      </c>
      <c r="G14">
        <v>0</v>
      </c>
      <c r="L14">
        <v>0</v>
      </c>
      <c r="M14">
        <v>-51</v>
      </c>
    </row>
    <row r="15" spans="1:16" hidden="1" x14ac:dyDescent="0.2">
      <c r="A15" t="s">
        <v>326</v>
      </c>
      <c r="D15">
        <v>0</v>
      </c>
      <c r="E15">
        <v>0</v>
      </c>
      <c r="F15">
        <v>4</v>
      </c>
      <c r="G15">
        <v>0</v>
      </c>
      <c r="L15">
        <v>0</v>
      </c>
      <c r="M15">
        <v>0</v>
      </c>
    </row>
    <row r="16" spans="1:16" hidden="1" x14ac:dyDescent="0.2">
      <c r="A16" t="s">
        <v>327</v>
      </c>
      <c r="D16">
        <v>0</v>
      </c>
      <c r="E16">
        <v>0</v>
      </c>
      <c r="F16">
        <v>0</v>
      </c>
      <c r="G16">
        <v>0</v>
      </c>
      <c r="L16">
        <v>0</v>
      </c>
      <c r="M16">
        <v>0</v>
      </c>
    </row>
    <row r="17" spans="1:13" hidden="1" x14ac:dyDescent="0.2">
      <c r="A17" t="s">
        <v>328</v>
      </c>
      <c r="D17">
        <v>0</v>
      </c>
      <c r="E17">
        <v>0</v>
      </c>
      <c r="F17">
        <v>0</v>
      </c>
      <c r="G17">
        <v>0</v>
      </c>
      <c r="L17">
        <v>0</v>
      </c>
      <c r="M17">
        <v>0</v>
      </c>
    </row>
    <row r="18" spans="1:13" hidden="1" x14ac:dyDescent="0.2">
      <c r="A18" t="s">
        <v>329</v>
      </c>
      <c r="D18">
        <v>0</v>
      </c>
      <c r="E18">
        <v>0</v>
      </c>
      <c r="F18">
        <v>0</v>
      </c>
      <c r="G18">
        <v>0</v>
      </c>
      <c r="L18">
        <v>0</v>
      </c>
      <c r="M18">
        <v>0</v>
      </c>
    </row>
    <row r="19" spans="1:13" hidden="1" x14ac:dyDescent="0.2">
      <c r="A19" t="s">
        <v>330</v>
      </c>
      <c r="D19">
        <v>0</v>
      </c>
      <c r="E19">
        <v>0</v>
      </c>
      <c r="F19">
        <v>0</v>
      </c>
      <c r="G19">
        <v>0</v>
      </c>
      <c r="L19">
        <v>0</v>
      </c>
      <c r="M19">
        <v>0</v>
      </c>
    </row>
    <row r="20" spans="1:13" hidden="1" x14ac:dyDescent="0.2">
      <c r="A20" t="s">
        <v>331</v>
      </c>
      <c r="D20">
        <v>0</v>
      </c>
      <c r="E20">
        <v>0</v>
      </c>
      <c r="F20">
        <v>0</v>
      </c>
      <c r="G20">
        <v>0</v>
      </c>
      <c r="L20">
        <v>0</v>
      </c>
      <c r="M20">
        <v>0</v>
      </c>
    </row>
    <row r="21" spans="1:13" hidden="1" x14ac:dyDescent="0.2">
      <c r="A21" t="s">
        <v>332</v>
      </c>
      <c r="D21">
        <v>0</v>
      </c>
      <c r="E21">
        <v>0</v>
      </c>
      <c r="F21">
        <v>0</v>
      </c>
      <c r="G21">
        <v>0</v>
      </c>
      <c r="L21">
        <v>0</v>
      </c>
      <c r="M21">
        <v>0</v>
      </c>
    </row>
    <row r="22" spans="1:13" hidden="1" x14ac:dyDescent="0.2">
      <c r="A22" t="s">
        <v>333</v>
      </c>
      <c r="D22">
        <v>586</v>
      </c>
      <c r="E22">
        <v>3</v>
      </c>
      <c r="F22">
        <v>46</v>
      </c>
      <c r="G22">
        <v>0</v>
      </c>
      <c r="L22">
        <v>0</v>
      </c>
      <c r="M22">
        <v>-62</v>
      </c>
    </row>
    <row r="23" spans="1:13" hidden="1" x14ac:dyDescent="0.2">
      <c r="A23" t="s">
        <v>334</v>
      </c>
      <c r="D23">
        <v>0</v>
      </c>
      <c r="E23">
        <v>0</v>
      </c>
      <c r="F23">
        <v>3489</v>
      </c>
      <c r="G23">
        <v>0</v>
      </c>
      <c r="L23">
        <v>0</v>
      </c>
      <c r="M23">
        <v>0</v>
      </c>
    </row>
    <row r="24" spans="1:13" hidden="1" x14ac:dyDescent="0.2">
      <c r="A24" t="s">
        <v>335</v>
      </c>
      <c r="D24">
        <v>0</v>
      </c>
      <c r="E24">
        <v>0</v>
      </c>
      <c r="F24">
        <v>0</v>
      </c>
      <c r="G24">
        <v>0</v>
      </c>
      <c r="L24">
        <v>0</v>
      </c>
      <c r="M24">
        <v>0</v>
      </c>
    </row>
    <row r="25" spans="1:13" hidden="1" x14ac:dyDescent="0.2">
      <c r="A25" t="s">
        <v>336</v>
      </c>
      <c r="D25">
        <v>0</v>
      </c>
      <c r="E25">
        <v>0</v>
      </c>
      <c r="F25">
        <v>0</v>
      </c>
      <c r="G25">
        <v>0</v>
      </c>
      <c r="L25">
        <v>0</v>
      </c>
      <c r="M25">
        <v>0</v>
      </c>
    </row>
    <row r="26" spans="1:13" hidden="1" x14ac:dyDescent="0.2">
      <c r="A26" t="s">
        <v>337</v>
      </c>
      <c r="D26">
        <v>0</v>
      </c>
      <c r="E26">
        <v>0</v>
      </c>
      <c r="F26">
        <v>0</v>
      </c>
      <c r="G26">
        <v>0</v>
      </c>
      <c r="L26">
        <v>0</v>
      </c>
      <c r="M26">
        <v>0</v>
      </c>
    </row>
    <row r="27" spans="1:13" hidden="1" x14ac:dyDescent="0.2">
      <c r="A27" t="s">
        <v>338</v>
      </c>
      <c r="D27">
        <v>0</v>
      </c>
      <c r="E27">
        <v>0</v>
      </c>
      <c r="F27">
        <v>0</v>
      </c>
      <c r="G27">
        <v>0</v>
      </c>
      <c r="L27">
        <v>0</v>
      </c>
      <c r="M27">
        <v>0</v>
      </c>
    </row>
    <row r="28" spans="1:13" hidden="1" x14ac:dyDescent="0.2">
      <c r="A28" t="s">
        <v>339</v>
      </c>
      <c r="D28">
        <v>0</v>
      </c>
      <c r="E28">
        <v>0</v>
      </c>
      <c r="F28">
        <v>0</v>
      </c>
      <c r="G28">
        <v>0</v>
      </c>
      <c r="L28">
        <v>0</v>
      </c>
      <c r="M28">
        <v>0</v>
      </c>
    </row>
    <row r="29" spans="1:13" hidden="1" x14ac:dyDescent="0.2">
      <c r="A29" t="s">
        <v>340</v>
      </c>
      <c r="D29">
        <v>11</v>
      </c>
      <c r="E29">
        <v>0</v>
      </c>
      <c r="F29">
        <v>0</v>
      </c>
      <c r="G29">
        <v>0</v>
      </c>
      <c r="L29">
        <v>0</v>
      </c>
      <c r="M29">
        <v>0</v>
      </c>
    </row>
    <row r="30" spans="1:13" hidden="1" x14ac:dyDescent="0.2">
      <c r="A30" t="s">
        <v>341</v>
      </c>
      <c r="D30">
        <v>0</v>
      </c>
      <c r="E30">
        <v>0</v>
      </c>
      <c r="F30">
        <v>0</v>
      </c>
      <c r="G30">
        <v>0</v>
      </c>
      <c r="L30">
        <v>0</v>
      </c>
      <c r="M30">
        <v>0</v>
      </c>
    </row>
    <row r="31" spans="1:13" hidden="1" x14ac:dyDescent="0.2">
      <c r="A31" t="s">
        <v>342</v>
      </c>
      <c r="D31">
        <v>0</v>
      </c>
      <c r="E31">
        <v>0</v>
      </c>
      <c r="F31">
        <v>0</v>
      </c>
      <c r="G31">
        <v>0</v>
      </c>
      <c r="L31">
        <v>0</v>
      </c>
      <c r="M31">
        <v>0</v>
      </c>
    </row>
    <row r="32" spans="1:13" hidden="1" x14ac:dyDescent="0.2">
      <c r="A32" t="s">
        <v>343</v>
      </c>
      <c r="D32">
        <v>11</v>
      </c>
      <c r="E32">
        <v>0</v>
      </c>
      <c r="F32">
        <v>0</v>
      </c>
      <c r="G32">
        <v>0</v>
      </c>
      <c r="L32">
        <v>0</v>
      </c>
      <c r="M32">
        <v>0</v>
      </c>
    </row>
    <row r="33" spans="1:13" hidden="1" x14ac:dyDescent="0.2">
      <c r="A33" t="s">
        <v>344</v>
      </c>
      <c r="D33">
        <v>0</v>
      </c>
      <c r="E33">
        <v>0</v>
      </c>
      <c r="F33">
        <v>0</v>
      </c>
      <c r="G33">
        <v>0</v>
      </c>
      <c r="L33">
        <v>0</v>
      </c>
      <c r="M33">
        <v>0</v>
      </c>
    </row>
    <row r="34" spans="1:13" hidden="1" x14ac:dyDescent="0.2">
      <c r="A34" t="s">
        <v>345</v>
      </c>
      <c r="D34">
        <v>0</v>
      </c>
      <c r="E34">
        <v>0</v>
      </c>
      <c r="F34">
        <v>0</v>
      </c>
      <c r="G34">
        <v>0</v>
      </c>
      <c r="L34">
        <v>0</v>
      </c>
      <c r="M34">
        <v>0</v>
      </c>
    </row>
    <row r="35" spans="1:13" hidden="1" x14ac:dyDescent="0.2">
      <c r="A35" t="s">
        <v>346</v>
      </c>
      <c r="D35">
        <v>0</v>
      </c>
      <c r="E35">
        <v>0</v>
      </c>
      <c r="F35">
        <v>0</v>
      </c>
      <c r="G35">
        <v>0</v>
      </c>
      <c r="L35">
        <v>0</v>
      </c>
      <c r="M35">
        <v>0</v>
      </c>
    </row>
    <row r="36" spans="1:13" hidden="1" x14ac:dyDescent="0.2">
      <c r="A36" t="s">
        <v>347</v>
      </c>
      <c r="D36">
        <v>0</v>
      </c>
      <c r="E36">
        <v>0</v>
      </c>
      <c r="F36">
        <v>0</v>
      </c>
      <c r="G36">
        <v>0</v>
      </c>
      <c r="L36">
        <v>0</v>
      </c>
      <c r="M36">
        <v>0</v>
      </c>
    </row>
    <row r="37" spans="1:13" hidden="1" x14ac:dyDescent="0.2">
      <c r="A37" t="s">
        <v>348</v>
      </c>
      <c r="D37">
        <v>7</v>
      </c>
      <c r="E37">
        <v>64</v>
      </c>
      <c r="F37">
        <v>1130</v>
      </c>
      <c r="G37">
        <v>104</v>
      </c>
      <c r="L37">
        <v>104</v>
      </c>
      <c r="M37">
        <v>100</v>
      </c>
    </row>
    <row r="38" spans="1:13" hidden="1" x14ac:dyDescent="0.2">
      <c r="A38" t="s">
        <v>349</v>
      </c>
      <c r="D38">
        <v>45</v>
      </c>
      <c r="E38">
        <v>36</v>
      </c>
      <c r="F38">
        <v>233</v>
      </c>
      <c r="G38">
        <v>153</v>
      </c>
      <c r="L38">
        <v>153</v>
      </c>
      <c r="M38">
        <v>21</v>
      </c>
    </row>
    <row r="39" spans="1:13" hidden="1" x14ac:dyDescent="0.2">
      <c r="A39" t="s">
        <v>350</v>
      </c>
      <c r="D39">
        <v>0</v>
      </c>
      <c r="E39">
        <v>0</v>
      </c>
      <c r="F39">
        <v>0</v>
      </c>
      <c r="G39">
        <v>0</v>
      </c>
      <c r="L39">
        <v>0</v>
      </c>
      <c r="M39">
        <v>0</v>
      </c>
    </row>
    <row r="40" spans="1:13" hidden="1" x14ac:dyDescent="0.2">
      <c r="A40" t="s">
        <v>351</v>
      </c>
      <c r="D40">
        <v>0</v>
      </c>
      <c r="E40">
        <v>0</v>
      </c>
      <c r="F40">
        <v>51</v>
      </c>
      <c r="G40">
        <v>0</v>
      </c>
      <c r="L40">
        <v>0</v>
      </c>
      <c r="M40">
        <v>0</v>
      </c>
    </row>
    <row r="41" spans="1:13" hidden="1" x14ac:dyDescent="0.2">
      <c r="A41" t="s">
        <v>352</v>
      </c>
      <c r="D41">
        <v>0</v>
      </c>
      <c r="E41">
        <v>0</v>
      </c>
      <c r="F41">
        <v>0</v>
      </c>
      <c r="G41">
        <v>0</v>
      </c>
      <c r="L41">
        <v>0</v>
      </c>
      <c r="M41">
        <v>0</v>
      </c>
    </row>
    <row r="42" spans="1:13" hidden="1" x14ac:dyDescent="0.2">
      <c r="A42" t="s">
        <v>353</v>
      </c>
      <c r="D42">
        <v>617</v>
      </c>
      <c r="E42">
        <v>496</v>
      </c>
      <c r="F42">
        <v>354</v>
      </c>
      <c r="G42">
        <v>678</v>
      </c>
      <c r="L42">
        <v>678</v>
      </c>
      <c r="M42">
        <v>381</v>
      </c>
    </row>
    <row r="43" spans="1:13" hidden="1" x14ac:dyDescent="0.2">
      <c r="A43" t="s">
        <v>354</v>
      </c>
      <c r="D43">
        <v>0</v>
      </c>
      <c r="E43">
        <v>0</v>
      </c>
      <c r="F43">
        <v>0</v>
      </c>
      <c r="G43">
        <v>0</v>
      </c>
      <c r="L43">
        <v>0</v>
      </c>
      <c r="M43">
        <v>0</v>
      </c>
    </row>
    <row r="44" spans="1:13" hidden="1" x14ac:dyDescent="0.2">
      <c r="A44" t="s">
        <v>355</v>
      </c>
      <c r="D44">
        <v>132</v>
      </c>
      <c r="E44">
        <v>91</v>
      </c>
      <c r="F44">
        <v>58</v>
      </c>
      <c r="G44">
        <v>0</v>
      </c>
      <c r="L44">
        <v>0</v>
      </c>
      <c r="M44">
        <v>-20</v>
      </c>
    </row>
    <row r="45" spans="1:13" hidden="1" x14ac:dyDescent="0.2">
      <c r="A45" t="s">
        <v>356</v>
      </c>
      <c r="D45">
        <v>0</v>
      </c>
      <c r="E45">
        <v>0</v>
      </c>
      <c r="F45">
        <v>0</v>
      </c>
      <c r="G45">
        <v>0</v>
      </c>
      <c r="L45">
        <v>0</v>
      </c>
      <c r="M45">
        <v>0</v>
      </c>
    </row>
    <row r="46" spans="1:13" hidden="1" x14ac:dyDescent="0.2">
      <c r="A46" t="s">
        <v>357</v>
      </c>
      <c r="D46">
        <v>0</v>
      </c>
      <c r="E46">
        <v>0</v>
      </c>
      <c r="F46">
        <v>0</v>
      </c>
      <c r="G46">
        <v>0</v>
      </c>
      <c r="L46">
        <v>0</v>
      </c>
      <c r="M46">
        <v>0</v>
      </c>
    </row>
    <row r="47" spans="1:13" hidden="1" x14ac:dyDescent="0.2">
      <c r="A47" t="s">
        <v>358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hidden="1" x14ac:dyDescent="0.2">
      <c r="A48" t="s">
        <v>359</v>
      </c>
      <c r="D48">
        <v>0</v>
      </c>
      <c r="E48">
        <v>0</v>
      </c>
      <c r="F48">
        <v>0</v>
      </c>
      <c r="G48">
        <v>0</v>
      </c>
      <c r="L48">
        <v>0</v>
      </c>
      <c r="M48">
        <v>0</v>
      </c>
    </row>
    <row r="49" spans="1:13" hidden="1" x14ac:dyDescent="0.2">
      <c r="A49" t="s">
        <v>360</v>
      </c>
      <c r="D49">
        <v>0</v>
      </c>
      <c r="E49">
        <v>0</v>
      </c>
      <c r="F49">
        <v>0</v>
      </c>
      <c r="G49">
        <v>0</v>
      </c>
      <c r="L49">
        <v>0</v>
      </c>
      <c r="M49">
        <v>0</v>
      </c>
    </row>
    <row r="50" spans="1:13" x14ac:dyDescent="0.2">
      <c r="A50" t="s">
        <v>361</v>
      </c>
      <c r="D50">
        <v>33534</v>
      </c>
      <c r="E50">
        <v>32295</v>
      </c>
      <c r="F50">
        <v>35277</v>
      </c>
      <c r="G50">
        <v>33073</v>
      </c>
      <c r="H50">
        <v>0</v>
      </c>
      <c r="I50">
        <v>0</v>
      </c>
      <c r="J50">
        <v>250</v>
      </c>
      <c r="K50">
        <v>0</v>
      </c>
      <c r="L50">
        <v>33323</v>
      </c>
      <c r="M50">
        <v>1785</v>
      </c>
    </row>
    <row r="51" spans="1:13" hidden="1" x14ac:dyDescent="0.2">
      <c r="A51" t="s">
        <v>362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hidden="1" x14ac:dyDescent="0.2">
      <c r="A52" t="s">
        <v>363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</row>
    <row r="53" spans="1:13" hidden="1" x14ac:dyDescent="0.2">
      <c r="A53" t="s">
        <v>364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</row>
    <row r="54" spans="1:13" hidden="1" x14ac:dyDescent="0.2">
      <c r="A54" t="s">
        <v>365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</row>
    <row r="55" spans="1:13" hidden="1" x14ac:dyDescent="0.2">
      <c r="A55" t="s">
        <v>366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</row>
    <row r="56" spans="1:13" hidden="1" x14ac:dyDescent="0.2">
      <c r="A56" t="s">
        <v>367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</row>
    <row r="57" spans="1:13" hidden="1" x14ac:dyDescent="0.2">
      <c r="A57" t="s">
        <v>368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</row>
    <row r="58" spans="1:13" hidden="1" x14ac:dyDescent="0.2">
      <c r="A58" t="s">
        <v>369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</row>
    <row r="59" spans="1:13" hidden="1" x14ac:dyDescent="0.2">
      <c r="A59" t="s">
        <v>370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</row>
    <row r="60" spans="1:13" hidden="1" x14ac:dyDescent="0.2">
      <c r="A60" t="s">
        <v>371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 spans="1:13" hidden="1" x14ac:dyDescent="0.2">
      <c r="A61" t="s">
        <v>372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hidden="1" x14ac:dyDescent="0.2">
      <c r="A62" t="s">
        <v>373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</row>
    <row r="63" spans="1:13" hidden="1" x14ac:dyDescent="0.2">
      <c r="A63" t="s">
        <v>374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</row>
    <row r="64" spans="1:13" hidden="1" x14ac:dyDescent="0.2">
      <c r="A64" t="s">
        <v>375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</row>
    <row r="65" spans="1:13" hidden="1" x14ac:dyDescent="0.2">
      <c r="A65" t="s">
        <v>376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</row>
    <row r="66" spans="1:13" hidden="1" x14ac:dyDescent="0.2">
      <c r="A66" t="s">
        <v>377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</row>
    <row r="67" spans="1:13" hidden="1" x14ac:dyDescent="0.2">
      <c r="A67" t="s">
        <v>378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hidden="1" x14ac:dyDescent="0.2">
      <c r="A68" t="s">
        <v>379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</row>
    <row r="69" spans="1:13" hidden="1" x14ac:dyDescent="0.2">
      <c r="A69" t="s">
        <v>380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</row>
    <row r="70" spans="1:13" hidden="1" x14ac:dyDescent="0.2">
      <c r="A70" t="s">
        <v>381</v>
      </c>
      <c r="D70">
        <v>33525</v>
      </c>
      <c r="E70">
        <v>32291</v>
      </c>
      <c r="F70">
        <v>34367</v>
      </c>
      <c r="G70">
        <v>33073</v>
      </c>
      <c r="H70">
        <v>0</v>
      </c>
      <c r="I70">
        <v>0</v>
      </c>
      <c r="J70">
        <v>0</v>
      </c>
      <c r="K70">
        <v>0</v>
      </c>
      <c r="L70">
        <v>33073</v>
      </c>
      <c r="M70">
        <v>1692</v>
      </c>
    </row>
    <row r="71" spans="1:13" hidden="1" x14ac:dyDescent="0.2">
      <c r="A71" t="s">
        <v>382</v>
      </c>
      <c r="D71">
        <v>9</v>
      </c>
      <c r="E71">
        <v>4</v>
      </c>
      <c r="F71">
        <v>910</v>
      </c>
      <c r="G71">
        <v>0</v>
      </c>
      <c r="H71">
        <v>0</v>
      </c>
      <c r="I71">
        <v>0</v>
      </c>
      <c r="J71">
        <v>250</v>
      </c>
      <c r="K71">
        <v>0</v>
      </c>
      <c r="L71">
        <v>250</v>
      </c>
      <c r="M71">
        <v>93</v>
      </c>
    </row>
    <row r="72" spans="1:13" hidden="1" x14ac:dyDescent="0.2">
      <c r="A72" t="s">
        <v>383</v>
      </c>
      <c r="D72">
        <v>9</v>
      </c>
      <c r="E72">
        <v>4</v>
      </c>
      <c r="F72">
        <v>910</v>
      </c>
      <c r="G72">
        <v>0</v>
      </c>
      <c r="H72">
        <v>0</v>
      </c>
      <c r="I72">
        <v>0</v>
      </c>
      <c r="J72">
        <v>250</v>
      </c>
      <c r="K72">
        <v>0</v>
      </c>
      <c r="L72">
        <v>250</v>
      </c>
      <c r="M72">
        <v>93</v>
      </c>
    </row>
    <row r="73" spans="1:13" hidden="1" x14ac:dyDescent="0.2">
      <c r="A73" t="s">
        <v>384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</row>
    <row r="74" spans="1:13" ht="12.75" hidden="1" customHeight="1" x14ac:dyDescent="0.2">
      <c r="A74" t="s">
        <v>385</v>
      </c>
      <c r="D74">
        <v>26209</v>
      </c>
      <c r="E74">
        <v>28000</v>
      </c>
      <c r="F74">
        <v>43</v>
      </c>
      <c r="G74">
        <v>74</v>
      </c>
      <c r="H74">
        <v>0</v>
      </c>
      <c r="I74">
        <v>0</v>
      </c>
      <c r="J74">
        <v>0</v>
      </c>
      <c r="K74">
        <v>0</v>
      </c>
      <c r="L74">
        <v>74</v>
      </c>
      <c r="M74">
        <v>12</v>
      </c>
    </row>
    <row r="75" spans="1:13" x14ac:dyDescent="0.2">
      <c r="A75" s="4" t="s">
        <v>386</v>
      </c>
      <c r="D75">
        <v>26209</v>
      </c>
      <c r="E75">
        <v>28000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ht="12.75" hidden="1" customHeight="1" x14ac:dyDescent="0.2">
      <c r="A76" t="s">
        <v>387</v>
      </c>
      <c r="D76">
        <v>26209</v>
      </c>
      <c r="E76">
        <v>28000</v>
      </c>
      <c r="F76">
        <v>0</v>
      </c>
      <c r="G76">
        <v>0</v>
      </c>
      <c r="L76">
        <v>0</v>
      </c>
      <c r="M76">
        <v>0</v>
      </c>
    </row>
    <row r="77" spans="1:13" hidden="1" x14ac:dyDescent="0.2">
      <c r="A77" t="s">
        <v>388</v>
      </c>
      <c r="D77">
        <v>0</v>
      </c>
      <c r="E77">
        <v>0</v>
      </c>
      <c r="F77">
        <v>0</v>
      </c>
      <c r="G77">
        <v>0</v>
      </c>
      <c r="L77">
        <v>0</v>
      </c>
      <c r="M77">
        <v>0</v>
      </c>
    </row>
    <row r="78" spans="1:13" hidden="1" x14ac:dyDescent="0.2">
      <c r="A78" t="s">
        <v>389</v>
      </c>
      <c r="D78">
        <v>0</v>
      </c>
      <c r="E78">
        <v>0</v>
      </c>
      <c r="F78">
        <v>43</v>
      </c>
      <c r="G78">
        <v>74</v>
      </c>
      <c r="H78">
        <v>0</v>
      </c>
      <c r="I78">
        <v>0</v>
      </c>
      <c r="J78">
        <v>0</v>
      </c>
      <c r="K78">
        <v>0</v>
      </c>
      <c r="L78">
        <v>74</v>
      </c>
      <c r="M78">
        <v>12</v>
      </c>
    </row>
    <row r="79" spans="1:13" hidden="1" x14ac:dyDescent="0.2">
      <c r="A79" t="s">
        <v>390</v>
      </c>
      <c r="D79">
        <v>0</v>
      </c>
      <c r="E79">
        <v>0</v>
      </c>
      <c r="F79">
        <v>0</v>
      </c>
      <c r="G79">
        <v>0</v>
      </c>
      <c r="L79">
        <v>0</v>
      </c>
      <c r="M79">
        <v>0</v>
      </c>
    </row>
    <row r="80" spans="1:13" hidden="1" x14ac:dyDescent="0.2">
      <c r="A80" t="s">
        <v>391</v>
      </c>
      <c r="D80">
        <v>0</v>
      </c>
      <c r="E80">
        <v>0</v>
      </c>
      <c r="F80">
        <v>43</v>
      </c>
      <c r="G80">
        <v>74</v>
      </c>
      <c r="L80">
        <v>74</v>
      </c>
      <c r="M80">
        <v>12</v>
      </c>
    </row>
    <row r="81" spans="1:13" hidden="1" x14ac:dyDescent="0.2">
      <c r="A81" t="s">
        <v>392</v>
      </c>
      <c r="D81">
        <v>0</v>
      </c>
      <c r="E81">
        <v>0</v>
      </c>
      <c r="F81">
        <v>0</v>
      </c>
      <c r="G81">
        <v>0</v>
      </c>
      <c r="L81">
        <v>0</v>
      </c>
      <c r="M81">
        <v>0</v>
      </c>
    </row>
    <row r="82" spans="1:13" hidden="1" x14ac:dyDescent="0.2">
      <c r="A82" t="s">
        <v>393</v>
      </c>
      <c r="D82">
        <v>0</v>
      </c>
      <c r="E82">
        <v>0</v>
      </c>
      <c r="F82">
        <v>0</v>
      </c>
      <c r="G82">
        <v>0</v>
      </c>
      <c r="L82">
        <v>0</v>
      </c>
      <c r="M82">
        <v>0</v>
      </c>
    </row>
    <row r="83" spans="1:13" hidden="1" x14ac:dyDescent="0.2">
      <c r="A83" t="s">
        <v>394</v>
      </c>
      <c r="D83">
        <v>0</v>
      </c>
      <c r="E83">
        <v>0</v>
      </c>
      <c r="F83">
        <v>0</v>
      </c>
      <c r="G83">
        <v>0</v>
      </c>
      <c r="L83">
        <v>0</v>
      </c>
      <c r="M83">
        <v>0</v>
      </c>
    </row>
    <row r="84" spans="1:13" hidden="1" x14ac:dyDescent="0.2">
      <c r="A84" t="s">
        <v>395</v>
      </c>
      <c r="D84">
        <v>0</v>
      </c>
      <c r="E84">
        <v>0</v>
      </c>
      <c r="F84">
        <v>0</v>
      </c>
      <c r="G84">
        <v>0</v>
      </c>
      <c r="L84">
        <v>0</v>
      </c>
      <c r="M84">
        <v>0</v>
      </c>
    </row>
    <row r="85" spans="1:13" hidden="1" x14ac:dyDescent="0.2">
      <c r="A85" t="s">
        <v>396</v>
      </c>
      <c r="D85">
        <v>0</v>
      </c>
      <c r="E85">
        <v>0</v>
      </c>
      <c r="F85">
        <v>0</v>
      </c>
      <c r="G85">
        <v>0</v>
      </c>
      <c r="L85">
        <v>0</v>
      </c>
      <c r="M85">
        <v>0</v>
      </c>
    </row>
    <row r="86" spans="1:13" hidden="1" x14ac:dyDescent="0.2">
      <c r="A86" t="s">
        <v>397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</row>
    <row r="87" spans="1:13" x14ac:dyDescent="0.2">
      <c r="A87" s="29" t="s">
        <v>295</v>
      </c>
      <c r="B87" s="29"/>
      <c r="C87" s="29"/>
      <c r="D87" s="29">
        <v>98418</v>
      </c>
      <c r="E87" s="29">
        <v>106283</v>
      </c>
      <c r="F87" s="29">
        <v>110807</v>
      </c>
      <c r="G87" s="29">
        <v>83244</v>
      </c>
      <c r="H87" s="29">
        <v>0</v>
      </c>
      <c r="I87" s="29">
        <v>0</v>
      </c>
      <c r="J87" s="29">
        <v>-3034</v>
      </c>
      <c r="K87" s="29">
        <v>0</v>
      </c>
      <c r="L87" s="29">
        <v>80210</v>
      </c>
      <c r="M87">
        <v>1926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3</Ordering>
    <Spending_x0020_Review_x0020_Type xmlns="1e0ec87a-2ca9-4846-bcf0-31c9454ca23d">Student Spending Review</Spending_x0020_Review_x0020_Type>
    <Category xmlns="1e0ec87a-2ca9-4846-bcf0-31c9454ca23d">Social Development</Category>
    <Sub_x002d_Category xmlns="1e0ec87a-2ca9-4846-bcf0-31c9454ca23d">Foster Care Programme</Sub_x002d_Catego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718BD9-056B-4328-B9DE-A89F1D7CD9E6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2.xml><?xml version="1.0" encoding="utf-8"?>
<ds:datastoreItem xmlns:ds="http://schemas.openxmlformats.org/officeDocument/2006/customXml" ds:itemID="{CAC3DD5A-2006-499C-B744-B04D7098A0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54E216-F967-4300-BDA6-A90357B35F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Logframe</vt:lpstr>
      <vt:lpstr>Children Demographics</vt:lpstr>
      <vt:lpstr>Children in FC by Prov 2012-16 </vt:lpstr>
      <vt:lpstr>FC Per Age &amp; REG  </vt:lpstr>
      <vt:lpstr> No of children per SW (FS)</vt:lpstr>
      <vt:lpstr>No of Orphans eligible FCG</vt:lpstr>
      <vt:lpstr>FS CC&amp;P Exp 201516 Graphs</vt:lpstr>
      <vt:lpstr> Pivot FS expenditure 201516</vt:lpstr>
      <vt:lpstr>FS Consolidated Exp 2012-2015</vt:lpstr>
      <vt:lpstr>Pivot table NW Exp 201516</vt:lpstr>
      <vt:lpstr>NW Exp 201516</vt:lpstr>
      <vt:lpstr>Costing</vt:lpstr>
      <vt:lpstr>Bas report 201516</vt:lpstr>
      <vt:lpstr>Sheet3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 Model</dc:title>
  <dc:creator>Matsheliso maseloa</dc:creator>
  <cp:lastModifiedBy>Home</cp:lastModifiedBy>
  <cp:lastPrinted>2016-05-31T06:38:35Z</cp:lastPrinted>
  <dcterms:created xsi:type="dcterms:W3CDTF">2016-05-27T11:58:57Z</dcterms:created>
  <dcterms:modified xsi:type="dcterms:W3CDTF">2021-11-12T04:38:18Z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