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ra\Dropbox (Cornerstone)\GTAC PER 2019 FS &amp; NC\2. Slides\5. Costing - module 5\"/>
    </mc:Choice>
  </mc:AlternateContent>
  <xr:revisionPtr revIDLastSave="0" documentId="13_ncr:1_{C8EE4BED-1C05-400A-92A9-227B3F3EC166}" xr6:coauthVersionLast="43" xr6:coauthVersionMax="43" xr10:uidLastSave="{00000000-0000-0000-0000-000000000000}"/>
  <bookViews>
    <workbookView xWindow="-96" yWindow="-96" windowWidth="19392" windowHeight="10392" activeTab="4" xr2:uid="{72246400-E3AB-4130-9A12-256B7449EEB6}"/>
  </bookViews>
  <sheets>
    <sheet name="Title" sheetId="1" r:id="rId1"/>
    <sheet name="Process" sheetId="5" r:id="rId2"/>
    <sheet name="GenAssumptions" sheetId="6" r:id="rId3"/>
    <sheet name="Totals" sheetId="2" r:id="rId4"/>
    <sheet name="DSD" sheetId="3" r:id="rId5"/>
    <sheet name="HAf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0" i="3" l="1"/>
  <c r="G58" i="3"/>
  <c r="G59" i="3" s="1"/>
  <c r="I59" i="3"/>
  <c r="J59" i="3"/>
  <c r="F59" i="3"/>
  <c r="F51" i="3"/>
  <c r="G47" i="3"/>
  <c r="G51" i="3" s="1"/>
  <c r="I51" i="3"/>
  <c r="J51" i="3"/>
  <c r="G18" i="3"/>
  <c r="H18" i="3"/>
  <c r="I18" i="3"/>
  <c r="J18" i="3"/>
  <c r="F18" i="3"/>
  <c r="F17" i="3"/>
  <c r="G17" i="3"/>
  <c r="H17" i="3"/>
  <c r="I17" i="3"/>
  <c r="I60" i="3" s="1"/>
  <c r="J17" i="3"/>
  <c r="J60" i="3" l="1"/>
  <c r="G60" i="3"/>
  <c r="H58" i="3"/>
  <c r="H59" i="3" s="1"/>
  <c r="H60" i="3" s="1"/>
  <c r="H47" i="3"/>
  <c r="H51" i="3" s="1"/>
</calcChain>
</file>

<file path=xl/sharedStrings.xml><?xml version="1.0" encoding="utf-8"?>
<sst xmlns="http://schemas.openxmlformats.org/spreadsheetml/2006/main" count="67" uniqueCount="47">
  <si>
    <t>Developing a Register of Orphaned and Vulnerable Children</t>
  </si>
  <si>
    <t>What will the cost of setting up and running the regiser be?</t>
  </si>
  <si>
    <t>11 July 2019</t>
  </si>
  <si>
    <t xml:space="preserve">By </t>
  </si>
  <si>
    <t>Conrad Barberton</t>
  </si>
  <si>
    <t>Costing Total</t>
  </si>
  <si>
    <t>Scanario 1 - MTEF</t>
  </si>
  <si>
    <t>Scenario 2</t>
  </si>
  <si>
    <t>Policy Scenario</t>
  </si>
  <si>
    <t>Overall cost</t>
  </si>
  <si>
    <t>DSD</t>
  </si>
  <si>
    <t>Home affairs</t>
  </si>
  <si>
    <t xml:space="preserve">Setup </t>
  </si>
  <si>
    <t>Operating</t>
  </si>
  <si>
    <t>Home Affairs</t>
  </si>
  <si>
    <t>Total DSD</t>
  </si>
  <si>
    <t>Set up</t>
  </si>
  <si>
    <t>Operations</t>
  </si>
  <si>
    <t>Cost by item</t>
  </si>
  <si>
    <t>Personnel</t>
  </si>
  <si>
    <t>Other</t>
  </si>
  <si>
    <t>Demand Assumptions</t>
  </si>
  <si>
    <t>Costing calculations</t>
  </si>
  <si>
    <t>No. of children</t>
  </si>
  <si>
    <t>% of children that are orphaned</t>
  </si>
  <si>
    <t>No. of orphaned children</t>
  </si>
  <si>
    <t>% of children that are vulnerable</t>
  </si>
  <si>
    <t>No. of vulnerable children</t>
  </si>
  <si>
    <t>Office for the registration of orphaned and vulnerable children</t>
  </si>
  <si>
    <t>Manager</t>
  </si>
  <si>
    <t>Social Worker</t>
  </si>
  <si>
    <t>Admin</t>
  </si>
  <si>
    <t>Activities</t>
  </si>
  <si>
    <t>Identification of vulnerable children</t>
  </si>
  <si>
    <t>Call centre</t>
  </si>
  <si>
    <t>Reports on vulnerable children</t>
  </si>
  <si>
    <t>Referral for registration</t>
  </si>
  <si>
    <t>no of staff</t>
  </si>
  <si>
    <t>Salary levels</t>
  </si>
  <si>
    <t>Total salary costs</t>
  </si>
  <si>
    <t>Inflation</t>
  </si>
  <si>
    <t>Travel cost per km</t>
  </si>
  <si>
    <t>No. of km per case</t>
  </si>
  <si>
    <t>Cost of travel per case</t>
  </si>
  <si>
    <t>Cost of travel total</t>
  </si>
  <si>
    <t>Do reports need to be compiled for orphans?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</si>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</sst>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%"/>
    <numFmt numFmtId="170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Arial Black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quotePrefix="1" applyNumberFormat="1" applyFont="1" applyAlignment="1">
      <alignment horizontal="center"/>
    </xf>
    <xf numFmtId="0" fontId="5" fillId="2" borderId="0" xfId="0" applyFont="1" applyFill="1"/>
    <xf numFmtId="0" fontId="2" fillId="3" borderId="0" xfId="0" applyFont="1" applyFill="1" applyAlignment="1">
      <alignment horizontal="center"/>
    </xf>
    <xf numFmtId="0" fontId="2" fillId="5" borderId="0" xfId="0" applyFont="1" applyFill="1"/>
    <xf numFmtId="0" fontId="2" fillId="6" borderId="0" xfId="0" applyFont="1" applyFill="1"/>
    <xf numFmtId="0" fontId="2" fillId="4" borderId="0" xfId="0" applyFont="1" applyFill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2" fillId="0" borderId="0" xfId="0" applyFont="1" applyBorder="1"/>
    <xf numFmtId="0" fontId="0" fillId="0" borderId="0" xfId="0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left" indent="1"/>
    </xf>
    <xf numFmtId="0" fontId="0" fillId="4" borderId="1" xfId="0" applyFill="1" applyBorder="1"/>
    <xf numFmtId="0" fontId="0" fillId="7" borderId="0" xfId="0" applyFill="1" applyBorder="1"/>
    <xf numFmtId="0" fontId="0" fillId="8" borderId="0" xfId="0" applyFill="1"/>
    <xf numFmtId="0" fontId="6" fillId="0" borderId="2" xfId="0" applyFont="1" applyBorder="1" applyAlignment="1">
      <alignment horizontal="left" indent="2"/>
    </xf>
    <xf numFmtId="0" fontId="0" fillId="0" borderId="2" xfId="0" applyBorder="1"/>
    <xf numFmtId="0" fontId="0" fillId="8" borderId="2" xfId="0" applyFill="1" applyBorder="1"/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0" fontId="2" fillId="0" borderId="3" xfId="0" applyFont="1" applyBorder="1"/>
    <xf numFmtId="0" fontId="0" fillId="0" borderId="3" xfId="0" applyBorder="1"/>
    <xf numFmtId="0" fontId="7" fillId="0" borderId="3" xfId="0" applyFont="1" applyBorder="1"/>
    <xf numFmtId="0" fontId="6" fillId="0" borderId="4" xfId="0" applyFont="1" applyBorder="1" applyAlignment="1">
      <alignment horizontal="left" indent="1"/>
    </xf>
    <xf numFmtId="0" fontId="0" fillId="0" borderId="4" xfId="0" applyBorder="1"/>
    <xf numFmtId="0" fontId="8" fillId="0" borderId="4" xfId="0" applyFont="1" applyBorder="1" applyAlignment="1">
      <alignment horizontal="left" indent="1"/>
    </xf>
    <xf numFmtId="0" fontId="0" fillId="7" borderId="3" xfId="0" applyFill="1" applyBorder="1"/>
    <xf numFmtId="0" fontId="0" fillId="8" borderId="4" xfId="0" applyFill="1" applyBorder="1"/>
    <xf numFmtId="0" fontId="2" fillId="5" borderId="6" xfId="0" applyFont="1" applyFill="1" applyBorder="1"/>
    <xf numFmtId="0" fontId="2" fillId="4" borderId="6" xfId="0" applyFont="1" applyFill="1" applyBorder="1"/>
    <xf numFmtId="0" fontId="0" fillId="7" borderId="7" xfId="0" applyFill="1" applyBorder="1"/>
    <xf numFmtId="0" fontId="0" fillId="8" borderId="6" xfId="0" applyFill="1" applyBorder="1"/>
    <xf numFmtId="0" fontId="0" fillId="8" borderId="5" xfId="0" applyFill="1" applyBorder="1"/>
    <xf numFmtId="0" fontId="0" fillId="0" borderId="6" xfId="0" applyBorder="1"/>
    <xf numFmtId="0" fontId="0" fillId="9" borderId="0" xfId="0" applyFill="1"/>
    <xf numFmtId="0" fontId="2" fillId="9" borderId="0" xfId="0" applyFont="1" applyFill="1"/>
    <xf numFmtId="0" fontId="7" fillId="9" borderId="0" xfId="0" applyFont="1" applyFill="1"/>
    <xf numFmtId="0" fontId="9" fillId="0" borderId="0" xfId="0" applyFont="1"/>
    <xf numFmtId="9" fontId="0" fillId="0" borderId="0" xfId="2" applyFont="1"/>
    <xf numFmtId="0" fontId="0" fillId="10" borderId="0" xfId="0" applyFill="1"/>
    <xf numFmtId="165" fontId="0" fillId="0" borderId="0" xfId="2" applyNumberFormat="1" applyFont="1"/>
    <xf numFmtId="0" fontId="0" fillId="0" borderId="0" xfId="0" applyAlignment="1">
      <alignment horizontal="left" indent="2"/>
    </xf>
    <xf numFmtId="0" fontId="10" fillId="10" borderId="0" xfId="0" applyFont="1" applyFill="1"/>
    <xf numFmtId="2" fontId="0" fillId="10" borderId="0" xfId="0" applyNumberFormat="1" applyFill="1"/>
    <xf numFmtId="2" fontId="0" fillId="8" borderId="0" xfId="0" applyNumberFormat="1" applyFill="1"/>
    <xf numFmtId="170" fontId="0" fillId="8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ECAA-34C1-4AE3-AB43-068AB2192454}">
  <dimension ref="F5:F12"/>
  <sheetViews>
    <sheetView showGridLines="0" workbookViewId="0">
      <pane ySplit="22" topLeftCell="A29" activePane="bottomLeft" state="frozen"/>
      <selection pane="bottomLeft" activeCell="D10" sqref="D10"/>
    </sheetView>
  </sheetViews>
  <sheetFormatPr defaultRowHeight="14.4" x14ac:dyDescent="0.55000000000000004"/>
  <cols>
    <col min="6" max="6" width="32.26171875" customWidth="1"/>
  </cols>
  <sheetData>
    <row r="5" spans="6:6" ht="27.6" x14ac:dyDescent="1.3">
      <c r="F5" s="2" t="s">
        <v>0</v>
      </c>
    </row>
    <row r="6" spans="6:6" ht="15.6" x14ac:dyDescent="0.6">
      <c r="F6" s="3" t="s">
        <v>1</v>
      </c>
    </row>
    <row r="9" spans="6:6" x14ac:dyDescent="0.55000000000000004">
      <c r="F9" s="4" t="s">
        <v>2</v>
      </c>
    </row>
    <row r="11" spans="6:6" x14ac:dyDescent="0.55000000000000004">
      <c r="F11" t="s">
        <v>3</v>
      </c>
    </row>
    <row r="12" spans="6:6" x14ac:dyDescent="0.55000000000000004">
      <c r="F12" t="s">
        <v>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19625-FD17-43B8-AF2B-E7FBBB10A3DD}">
  <dimension ref="A1"/>
  <sheetViews>
    <sheetView workbookViewId="0">
      <selection activeCell="E17" sqref="E17"/>
    </sheetView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1A73-4259-489B-8635-717CA3CB353D}">
  <dimension ref="A2:I3"/>
  <sheetViews>
    <sheetView workbookViewId="0">
      <selection activeCell="G3" sqref="G3:I3"/>
    </sheetView>
  </sheetViews>
  <sheetFormatPr defaultRowHeight="14.4" x14ac:dyDescent="0.55000000000000004"/>
  <sheetData>
    <row r="2" spans="1:9" x14ac:dyDescent="0.55000000000000004">
      <c r="G2" s="9">
        <v>2019</v>
      </c>
      <c r="H2" s="9">
        <v>2020</v>
      </c>
      <c r="I2" s="9">
        <v>2021</v>
      </c>
    </row>
    <row r="3" spans="1:9" x14ac:dyDescent="0.55000000000000004">
      <c r="A3" t="s">
        <v>40</v>
      </c>
      <c r="G3" s="45">
        <v>5.7000000000000002E-2</v>
      </c>
      <c r="H3" s="45">
        <v>5.7000000000000002E-2</v>
      </c>
      <c r="I3" s="45">
        <v>5.7000000000000002E-2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2FC2-A1A4-4C6E-82BE-A40430DB23FD}">
  <dimension ref="B1:N12"/>
  <sheetViews>
    <sheetView topLeftCell="A13" zoomScale="140" zoomScaleNormal="140" workbookViewId="0">
      <selection activeCell="C17" sqref="C17"/>
    </sheetView>
  </sheetViews>
  <sheetFormatPr defaultRowHeight="14.4" x14ac:dyDescent="0.55000000000000004"/>
  <cols>
    <col min="1" max="1" width="3.15625" customWidth="1"/>
    <col min="2" max="2" width="8.83984375" customWidth="1"/>
    <col min="6" max="10" width="12.89453125" customWidth="1"/>
  </cols>
  <sheetData>
    <row r="1" spans="2:14" ht="6" customHeight="1" x14ac:dyDescent="0.55000000000000004"/>
    <row r="2" spans="2:14" ht="18.3" x14ac:dyDescent="0.7">
      <c r="B2" s="5" t="s">
        <v>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x14ac:dyDescent="0.55000000000000004">
      <c r="F3" s="6" t="s">
        <v>6</v>
      </c>
      <c r="G3" s="6"/>
      <c r="H3" s="6"/>
      <c r="I3" s="7" t="s">
        <v>7</v>
      </c>
      <c r="J3" s="8" t="s">
        <v>8</v>
      </c>
    </row>
    <row r="4" spans="2:14" x14ac:dyDescent="0.55000000000000004">
      <c r="F4" s="9">
        <v>2019</v>
      </c>
      <c r="G4" s="9">
        <v>2020</v>
      </c>
      <c r="H4" s="9">
        <v>2021</v>
      </c>
      <c r="I4" s="9">
        <v>2019</v>
      </c>
      <c r="J4" s="9">
        <v>2019</v>
      </c>
    </row>
    <row r="5" spans="2:14" x14ac:dyDescent="0.55000000000000004">
      <c r="B5" s="12" t="s">
        <v>9</v>
      </c>
      <c r="C5" s="13"/>
      <c r="D5" s="13"/>
      <c r="E5" s="13"/>
      <c r="F5" s="18"/>
      <c r="G5" s="18"/>
      <c r="H5" s="18"/>
      <c r="I5" s="18"/>
      <c r="J5" s="18"/>
    </row>
    <row r="6" spans="2:14" x14ac:dyDescent="0.55000000000000004">
      <c r="B6" s="16" t="s">
        <v>10</v>
      </c>
      <c r="C6" s="15"/>
      <c r="D6" s="15"/>
      <c r="E6" s="15"/>
      <c r="F6" s="17"/>
      <c r="G6" s="17"/>
      <c r="H6" s="17"/>
      <c r="I6" s="17"/>
      <c r="J6" s="17"/>
    </row>
    <row r="7" spans="2:14" x14ac:dyDescent="0.55000000000000004">
      <c r="B7" s="11" t="s">
        <v>12</v>
      </c>
      <c r="F7" s="19"/>
      <c r="G7" s="19"/>
      <c r="H7" s="19"/>
      <c r="I7" s="19"/>
      <c r="J7" s="19"/>
    </row>
    <row r="8" spans="2:14" x14ac:dyDescent="0.55000000000000004">
      <c r="B8" s="11" t="s">
        <v>13</v>
      </c>
      <c r="F8" s="19"/>
      <c r="G8" s="19"/>
      <c r="H8" s="19"/>
      <c r="I8" s="19"/>
      <c r="J8" s="19"/>
    </row>
    <row r="9" spans="2:14" x14ac:dyDescent="0.55000000000000004">
      <c r="B9" s="14" t="s">
        <v>11</v>
      </c>
      <c r="C9" s="15"/>
      <c r="D9" s="15"/>
      <c r="E9" s="15"/>
      <c r="F9" s="17"/>
      <c r="G9" s="17"/>
      <c r="H9" s="17"/>
      <c r="I9" s="17"/>
      <c r="J9" s="17"/>
    </row>
    <row r="10" spans="2:14" x14ac:dyDescent="0.55000000000000004">
      <c r="B10" s="11" t="s">
        <v>12</v>
      </c>
      <c r="F10" s="19"/>
      <c r="G10" s="19"/>
      <c r="H10" s="19"/>
      <c r="I10" s="19"/>
      <c r="J10" s="19"/>
    </row>
    <row r="11" spans="2:14" ht="14.7" thickBot="1" x14ac:dyDescent="0.6">
      <c r="B11" s="20" t="s">
        <v>13</v>
      </c>
      <c r="C11" s="21"/>
      <c r="D11" s="21"/>
      <c r="E11" s="21"/>
      <c r="F11" s="22"/>
      <c r="G11" s="22"/>
      <c r="H11" s="22"/>
      <c r="I11" s="22"/>
      <c r="J11" s="22"/>
    </row>
    <row r="12" spans="2:14" ht="14.7" thickTop="1" x14ac:dyDescent="0.55000000000000004"/>
  </sheetData>
  <mergeCells count="1">
    <mergeCell ref="F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2D94B-F014-43F6-998C-60D218BACD2C}">
  <dimension ref="B1:N65"/>
  <sheetViews>
    <sheetView tabSelected="1" zoomScale="150" zoomScaleNormal="150" workbookViewId="0">
      <pane xSplit="2" ySplit="4" topLeftCell="E52" activePane="bottomRight" state="frozen"/>
      <selection pane="topRight" activeCell="C1" sqref="C1"/>
      <selection pane="bottomLeft" activeCell="A5" sqref="A5"/>
      <selection pane="bottomRight" activeCell="F60" sqref="F60"/>
    </sheetView>
  </sheetViews>
  <sheetFormatPr defaultRowHeight="14.4" outlineLevelRow="1" x14ac:dyDescent="0.55000000000000004"/>
  <cols>
    <col min="1" max="1" width="1.68359375" customWidth="1"/>
    <col min="2" max="2" width="30.26171875" customWidth="1"/>
    <col min="6" max="10" width="13.3671875" customWidth="1"/>
  </cols>
  <sheetData>
    <row r="1" spans="2:14" ht="6.6" customHeight="1" x14ac:dyDescent="0.55000000000000004"/>
    <row r="2" spans="2:14" ht="18.3" x14ac:dyDescent="0.7">
      <c r="B2" s="5" t="s">
        <v>10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x14ac:dyDescent="0.55000000000000004">
      <c r="F3" s="6" t="s">
        <v>6</v>
      </c>
      <c r="G3" s="6"/>
      <c r="H3" s="6"/>
      <c r="I3" s="33" t="s">
        <v>7</v>
      </c>
      <c r="J3" s="8" t="s">
        <v>8</v>
      </c>
    </row>
    <row r="4" spans="2:14" x14ac:dyDescent="0.55000000000000004">
      <c r="F4" s="9">
        <v>2019</v>
      </c>
      <c r="G4" s="9">
        <v>2020</v>
      </c>
      <c r="H4" s="9">
        <v>2021</v>
      </c>
      <c r="I4" s="34">
        <v>2019</v>
      </c>
      <c r="J4" s="9">
        <v>2019</v>
      </c>
    </row>
    <row r="5" spans="2:14" ht="14.7" thickBot="1" x14ac:dyDescent="0.6">
      <c r="B5" s="25" t="s">
        <v>15</v>
      </c>
      <c r="C5" s="26"/>
      <c r="D5" s="26"/>
      <c r="E5" s="26"/>
      <c r="F5" s="31"/>
      <c r="G5" s="31"/>
      <c r="H5" s="31"/>
      <c r="I5" s="35"/>
      <c r="J5" s="31"/>
    </row>
    <row r="6" spans="2:14" hidden="1" outlineLevel="1" x14ac:dyDescent="0.55000000000000004">
      <c r="B6" s="10" t="s">
        <v>16</v>
      </c>
      <c r="F6" s="19"/>
      <c r="G6" s="19"/>
      <c r="H6" s="19"/>
      <c r="I6" s="36"/>
      <c r="J6" s="19"/>
    </row>
    <row r="7" spans="2:14" hidden="1" outlineLevel="1" x14ac:dyDescent="0.55000000000000004">
      <c r="B7" s="28" t="s">
        <v>17</v>
      </c>
      <c r="C7" s="29"/>
      <c r="D7" s="29"/>
      <c r="E7" s="29"/>
      <c r="F7" s="32"/>
      <c r="G7" s="32"/>
      <c r="H7" s="32"/>
      <c r="I7" s="37"/>
      <c r="J7" s="32"/>
    </row>
    <row r="8" spans="2:14" ht="4.5" hidden="1" customHeight="1" outlineLevel="1" x14ac:dyDescent="0.55000000000000004">
      <c r="I8" s="38"/>
    </row>
    <row r="9" spans="2:14" ht="14.7" hidden="1" outlineLevel="1" thickBot="1" x14ac:dyDescent="0.6">
      <c r="B9" s="25" t="s">
        <v>18</v>
      </c>
      <c r="C9" s="26"/>
      <c r="D9" s="26"/>
      <c r="E9" s="26"/>
      <c r="F9" s="31"/>
      <c r="G9" s="31"/>
      <c r="H9" s="31"/>
      <c r="I9" s="35"/>
      <c r="J9" s="31"/>
    </row>
    <row r="10" spans="2:14" hidden="1" outlineLevel="1" x14ac:dyDescent="0.55000000000000004">
      <c r="B10" s="10" t="s">
        <v>19</v>
      </c>
      <c r="F10" s="19"/>
      <c r="G10" s="19"/>
      <c r="H10" s="19"/>
      <c r="I10" s="36"/>
      <c r="J10" s="19"/>
    </row>
    <row r="11" spans="2:14" hidden="1" outlineLevel="1" x14ac:dyDescent="0.55000000000000004">
      <c r="B11" s="28" t="s">
        <v>20</v>
      </c>
      <c r="C11" s="29"/>
      <c r="D11" s="29"/>
      <c r="E11" s="29"/>
      <c r="F11" s="32"/>
      <c r="G11" s="32"/>
      <c r="H11" s="32"/>
      <c r="I11" s="37"/>
      <c r="J11" s="32"/>
    </row>
    <row r="12" spans="2:14" collapsed="1" x14ac:dyDescent="0.55000000000000004"/>
    <row r="13" spans="2:14" x14ac:dyDescent="0.55000000000000004">
      <c r="B13" s="40" t="s">
        <v>21</v>
      </c>
      <c r="C13" s="39"/>
      <c r="D13" s="39"/>
      <c r="E13" s="39"/>
      <c r="F13" s="39"/>
      <c r="G13" s="39"/>
      <c r="H13" s="39"/>
      <c r="I13" s="39"/>
      <c r="J13" s="39"/>
    </row>
    <row r="14" spans="2:14" x14ac:dyDescent="0.55000000000000004">
      <c r="B14" s="1" t="s">
        <v>23</v>
      </c>
      <c r="F14">
        <v>1000000</v>
      </c>
      <c r="G14">
        <v>1000000</v>
      </c>
      <c r="H14">
        <v>1000000</v>
      </c>
      <c r="I14">
        <v>1000000</v>
      </c>
      <c r="J14">
        <v>1000000</v>
      </c>
    </row>
    <row r="15" spans="2:14" x14ac:dyDescent="0.55000000000000004">
      <c r="B15" s="23" t="s">
        <v>24</v>
      </c>
      <c r="F15" s="43">
        <v>0.03</v>
      </c>
      <c r="G15" s="43">
        <v>0.03</v>
      </c>
      <c r="H15" s="43">
        <v>0.03</v>
      </c>
      <c r="I15" s="43">
        <v>0.03</v>
      </c>
      <c r="J15" s="43">
        <v>0.03</v>
      </c>
    </row>
    <row r="16" spans="2:14" x14ac:dyDescent="0.55000000000000004">
      <c r="B16" s="23" t="s">
        <v>26</v>
      </c>
      <c r="F16" s="43">
        <v>0.06</v>
      </c>
      <c r="G16" s="43">
        <v>0.06</v>
      </c>
      <c r="H16" s="43">
        <v>0.06</v>
      </c>
      <c r="I16" s="43">
        <v>0.06</v>
      </c>
      <c r="J16" s="43">
        <v>0.06</v>
      </c>
    </row>
    <row r="17" spans="2:10" x14ac:dyDescent="0.55000000000000004">
      <c r="B17" s="1" t="s">
        <v>25</v>
      </c>
      <c r="F17" s="19">
        <f>F$14*F15</f>
        <v>30000</v>
      </c>
      <c r="G17" s="19">
        <f t="shared" ref="G17:J17" si="0">G14*G15</f>
        <v>30000</v>
      </c>
      <c r="H17" s="19">
        <f t="shared" si="0"/>
        <v>30000</v>
      </c>
      <c r="I17" s="19">
        <f t="shared" si="0"/>
        <v>30000</v>
      </c>
      <c r="J17" s="19">
        <f t="shared" si="0"/>
        <v>30000</v>
      </c>
    </row>
    <row r="18" spans="2:10" x14ac:dyDescent="0.55000000000000004">
      <c r="B18" s="1" t="s">
        <v>27</v>
      </c>
      <c r="F18" s="19">
        <f>F$14*F16</f>
        <v>60000</v>
      </c>
      <c r="G18" s="19">
        <f t="shared" ref="G18:J18" si="1">G$14*G16</f>
        <v>60000</v>
      </c>
      <c r="H18" s="19">
        <f t="shared" si="1"/>
        <v>60000</v>
      </c>
      <c r="I18" s="19">
        <f t="shared" si="1"/>
        <v>60000</v>
      </c>
      <c r="J18" s="19">
        <f t="shared" si="1"/>
        <v>60000</v>
      </c>
    </row>
    <row r="40" spans="2:10" x14ac:dyDescent="0.55000000000000004">
      <c r="B40" s="40" t="s">
        <v>22</v>
      </c>
      <c r="C40" s="39"/>
      <c r="D40" s="39"/>
      <c r="E40" s="39"/>
      <c r="F40" s="39"/>
      <c r="G40" s="39"/>
      <c r="H40" s="39"/>
      <c r="I40" s="39"/>
      <c r="J40" s="39"/>
    </row>
    <row r="41" spans="2:10" x14ac:dyDescent="0.55000000000000004">
      <c r="B41" s="42" t="s">
        <v>28</v>
      </c>
    </row>
    <row r="42" spans="2:10" x14ac:dyDescent="0.55000000000000004">
      <c r="B42" s="42" t="s">
        <v>37</v>
      </c>
    </row>
    <row r="43" spans="2:10" x14ac:dyDescent="0.55000000000000004">
      <c r="B43" s="23" t="s">
        <v>29</v>
      </c>
      <c r="F43" s="44">
        <v>2</v>
      </c>
      <c r="G43" s="44">
        <v>2</v>
      </c>
      <c r="H43" s="44">
        <v>2</v>
      </c>
      <c r="I43" s="44"/>
      <c r="J43" s="44">
        <v>2</v>
      </c>
    </row>
    <row r="44" spans="2:10" x14ac:dyDescent="0.55000000000000004">
      <c r="B44" s="23" t="s">
        <v>30</v>
      </c>
      <c r="F44" s="44"/>
      <c r="G44" s="44"/>
      <c r="H44" s="44"/>
      <c r="I44" s="44"/>
      <c r="J44" s="44"/>
    </row>
    <row r="45" spans="2:10" x14ac:dyDescent="0.55000000000000004">
      <c r="B45" s="23" t="s">
        <v>31</v>
      </c>
      <c r="F45" s="44"/>
      <c r="G45" s="44"/>
      <c r="H45" s="44"/>
      <c r="I45" s="44"/>
      <c r="J45" s="44"/>
    </row>
    <row r="46" spans="2:10" x14ac:dyDescent="0.55000000000000004">
      <c r="B46" s="42" t="s">
        <v>38</v>
      </c>
    </row>
    <row r="47" spans="2:10" x14ac:dyDescent="0.55000000000000004">
      <c r="B47" s="23" t="s">
        <v>29</v>
      </c>
      <c r="F47" s="44">
        <v>9000000</v>
      </c>
      <c r="G47" s="19">
        <f>F47*(1+GenAssumptions!H3)</f>
        <v>9513000</v>
      </c>
      <c r="H47" s="19">
        <f>G47*(1+GenAssumptions!I3)</f>
        <v>10055241</v>
      </c>
      <c r="I47" s="44"/>
      <c r="J47" s="44">
        <v>900000</v>
      </c>
    </row>
    <row r="48" spans="2:10" x14ac:dyDescent="0.55000000000000004">
      <c r="B48" s="23" t="s">
        <v>30</v>
      </c>
      <c r="F48" s="44"/>
      <c r="G48" s="19"/>
      <c r="H48" s="19"/>
      <c r="I48" s="44"/>
      <c r="J48" s="44"/>
    </row>
    <row r="49" spans="2:10" x14ac:dyDescent="0.55000000000000004">
      <c r="B49" s="23" t="s">
        <v>31</v>
      </c>
      <c r="F49" s="44"/>
      <c r="G49" s="19"/>
      <c r="H49" s="19"/>
      <c r="I49" s="44"/>
      <c r="J49" s="44"/>
    </row>
    <row r="50" spans="2:10" x14ac:dyDescent="0.55000000000000004">
      <c r="B50" s="23"/>
      <c r="F50" s="44"/>
      <c r="G50" s="19"/>
      <c r="H50" s="19"/>
      <c r="I50" s="44"/>
      <c r="J50" s="44"/>
    </row>
    <row r="51" spans="2:10" x14ac:dyDescent="0.55000000000000004">
      <c r="B51" s="23" t="s">
        <v>39</v>
      </c>
      <c r="F51" s="19">
        <f>SUMPRODUCT(F43:F45,F47:F49)</f>
        <v>18000000</v>
      </c>
      <c r="G51" s="19">
        <f t="shared" ref="G51:I51" si="2">SUMPRODUCT(G43:G45,G47:G49)</f>
        <v>19026000</v>
      </c>
      <c r="H51" s="19">
        <f t="shared" si="2"/>
        <v>20110482</v>
      </c>
      <c r="I51" s="19">
        <f t="shared" si="2"/>
        <v>0</v>
      </c>
      <c r="J51" s="19">
        <f t="shared" ref="J51" si="3">SUMPRODUCT(J43:J45,J47:J49)</f>
        <v>1800000</v>
      </c>
    </row>
    <row r="52" spans="2:10" x14ac:dyDescent="0.55000000000000004">
      <c r="B52" s="42" t="s">
        <v>32</v>
      </c>
    </row>
    <row r="53" spans="2:10" x14ac:dyDescent="0.55000000000000004">
      <c r="B53" s="23" t="s">
        <v>34</v>
      </c>
    </row>
    <row r="55" spans="2:10" x14ac:dyDescent="0.55000000000000004">
      <c r="B55" s="46" t="s">
        <v>45</v>
      </c>
      <c r="F55" s="44" t="s">
        <v>46</v>
      </c>
    </row>
    <row r="56" spans="2:10" x14ac:dyDescent="0.55000000000000004">
      <c r="B56" s="23" t="s">
        <v>33</v>
      </c>
    </row>
    <row r="57" spans="2:10" x14ac:dyDescent="0.55000000000000004">
      <c r="B57" s="46" t="s">
        <v>42</v>
      </c>
      <c r="F57" s="47">
        <v>25</v>
      </c>
      <c r="G57" s="47">
        <v>25</v>
      </c>
      <c r="H57" s="47">
        <v>25</v>
      </c>
      <c r="I57" s="47">
        <v>25</v>
      </c>
      <c r="J57" s="47">
        <v>25</v>
      </c>
    </row>
    <row r="58" spans="2:10" x14ac:dyDescent="0.55000000000000004">
      <c r="B58" s="46" t="s">
        <v>41</v>
      </c>
      <c r="F58" s="44">
        <v>6.67</v>
      </c>
      <c r="G58" s="48">
        <f>F58*(1+GenAssumptions!G3)</f>
        <v>7.0501899999999997</v>
      </c>
      <c r="H58" s="48">
        <f>G58*(1+GenAssumptions!H3)</f>
        <v>7.4520508299999992</v>
      </c>
      <c r="I58" s="44">
        <v>6.67</v>
      </c>
      <c r="J58" s="44">
        <v>6.67</v>
      </c>
    </row>
    <row r="59" spans="2:10" x14ac:dyDescent="0.55000000000000004">
      <c r="B59" s="46" t="s">
        <v>43</v>
      </c>
      <c r="F59" s="19">
        <f>F57*F58</f>
        <v>166.75</v>
      </c>
      <c r="G59" s="49">
        <f t="shared" ref="G59:J59" si="4">G57*G58</f>
        <v>176.25475</v>
      </c>
      <c r="H59" s="49">
        <f t="shared" si="4"/>
        <v>186.30127074999999</v>
      </c>
      <c r="I59" s="19">
        <f t="shared" si="4"/>
        <v>166.75</v>
      </c>
      <c r="J59" s="19">
        <f t="shared" si="4"/>
        <v>166.75</v>
      </c>
    </row>
    <row r="60" spans="2:10" x14ac:dyDescent="0.55000000000000004">
      <c r="B60" s="46" t="s">
        <v>44</v>
      </c>
      <c r="F60" s="50">
        <f>IF(F55="no",F59*F18,F59*(F17+F18))</f>
        <v>15007500</v>
      </c>
      <c r="G60" s="50">
        <f>G59*(G17+G18)</f>
        <v>15862927.5</v>
      </c>
      <c r="H60" s="50">
        <f>H59*(H17+H18)</f>
        <v>16767114.367499998</v>
      </c>
      <c r="I60" s="50">
        <f>I59*(I17+I18)</f>
        <v>15007500</v>
      </c>
      <c r="J60" s="50">
        <f>J59*(J17+J18)</f>
        <v>15007500</v>
      </c>
    </row>
    <row r="61" spans="2:10" x14ac:dyDescent="0.55000000000000004">
      <c r="B61" s="46"/>
      <c r="F61" s="50"/>
      <c r="G61" s="50"/>
      <c r="H61" s="50"/>
      <c r="I61" s="50"/>
      <c r="J61" s="50"/>
    </row>
    <row r="62" spans="2:10" x14ac:dyDescent="0.55000000000000004">
      <c r="B62" s="23" t="s">
        <v>35</v>
      </c>
    </row>
    <row r="65" spans="2:2" x14ac:dyDescent="0.55000000000000004">
      <c r="B65" t="s">
        <v>36</v>
      </c>
    </row>
  </sheetData>
  <mergeCells count="1">
    <mergeCell ref="F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ACE3-600E-46A6-A216-62A78DE84BE0}">
  <dimension ref="B1:N40"/>
  <sheetViews>
    <sheetView topLeftCell="A4" zoomScale="130" zoomScaleNormal="130" workbookViewId="0">
      <selection activeCell="B14" sqref="B14:B15"/>
    </sheetView>
  </sheetViews>
  <sheetFormatPr defaultRowHeight="14.4" outlineLevelRow="1" x14ac:dyDescent="0.55000000000000004"/>
  <cols>
    <col min="1" max="1" width="1.68359375" customWidth="1"/>
    <col min="2" max="2" width="24.47265625" customWidth="1"/>
    <col min="6" max="10" width="13.3671875" customWidth="1"/>
  </cols>
  <sheetData>
    <row r="1" spans="2:14" ht="6.6" customHeight="1" x14ac:dyDescent="0.55000000000000004"/>
    <row r="2" spans="2:14" ht="18.3" x14ac:dyDescent="0.7">
      <c r="B2" s="5" t="s">
        <v>14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x14ac:dyDescent="0.55000000000000004">
      <c r="F3" s="6" t="s">
        <v>6</v>
      </c>
      <c r="G3" s="6"/>
      <c r="H3" s="6"/>
      <c r="I3" s="33" t="s">
        <v>7</v>
      </c>
      <c r="J3" s="8" t="s">
        <v>8</v>
      </c>
    </row>
    <row r="4" spans="2:14" x14ac:dyDescent="0.55000000000000004">
      <c r="F4" s="9">
        <v>2019</v>
      </c>
      <c r="G4" s="9">
        <v>2020</v>
      </c>
      <c r="H4" s="9">
        <v>2021</v>
      </c>
      <c r="I4" s="34">
        <v>2019</v>
      </c>
      <c r="J4" s="9">
        <v>2019</v>
      </c>
    </row>
    <row r="5" spans="2:14" ht="14.7" thickBot="1" x14ac:dyDescent="0.6">
      <c r="B5" s="27" t="s">
        <v>15</v>
      </c>
      <c r="C5" s="26"/>
      <c r="D5" s="26"/>
      <c r="E5" s="26"/>
      <c r="F5" s="31"/>
      <c r="G5" s="31"/>
      <c r="H5" s="31"/>
      <c r="I5" s="35"/>
      <c r="J5" s="31"/>
    </row>
    <row r="6" spans="2:14" hidden="1" outlineLevel="1" x14ac:dyDescent="0.55000000000000004">
      <c r="B6" s="24" t="s">
        <v>16</v>
      </c>
      <c r="F6" s="19"/>
      <c r="G6" s="19"/>
      <c r="H6" s="19"/>
      <c r="I6" s="36"/>
      <c r="J6" s="19"/>
    </row>
    <row r="7" spans="2:14" hidden="1" outlineLevel="1" x14ac:dyDescent="0.55000000000000004">
      <c r="B7" s="30" t="s">
        <v>17</v>
      </c>
      <c r="C7" s="29"/>
      <c r="D7" s="29"/>
      <c r="E7" s="29"/>
      <c r="F7" s="32"/>
      <c r="G7" s="32"/>
      <c r="H7" s="32"/>
      <c r="I7" s="37"/>
      <c r="J7" s="32"/>
    </row>
    <row r="8" spans="2:14" ht="4.5" hidden="1" customHeight="1" outlineLevel="1" x14ac:dyDescent="0.55000000000000004">
      <c r="I8" s="38"/>
    </row>
    <row r="9" spans="2:14" ht="14.7" hidden="1" outlineLevel="1" thickBot="1" x14ac:dyDescent="0.6">
      <c r="B9" s="27" t="s">
        <v>18</v>
      </c>
      <c r="C9" s="26"/>
      <c r="D9" s="26"/>
      <c r="E9" s="26"/>
      <c r="F9" s="31"/>
      <c r="G9" s="31"/>
      <c r="H9" s="31"/>
      <c r="I9" s="35"/>
      <c r="J9" s="31"/>
    </row>
    <row r="10" spans="2:14" hidden="1" outlineLevel="1" x14ac:dyDescent="0.55000000000000004">
      <c r="B10" s="24" t="s">
        <v>19</v>
      </c>
      <c r="F10" s="19"/>
      <c r="G10" s="19"/>
      <c r="H10" s="19"/>
      <c r="I10" s="36"/>
      <c r="J10" s="19"/>
    </row>
    <row r="11" spans="2:14" hidden="1" outlineLevel="1" x14ac:dyDescent="0.55000000000000004">
      <c r="B11" s="30" t="s">
        <v>20</v>
      </c>
      <c r="C11" s="29"/>
      <c r="D11" s="29"/>
      <c r="E11" s="29"/>
      <c r="F11" s="32"/>
      <c r="G11" s="32"/>
      <c r="H11" s="32"/>
      <c r="I11" s="37"/>
      <c r="J11" s="32"/>
    </row>
    <row r="12" spans="2:14" collapsed="1" x14ac:dyDescent="0.55000000000000004"/>
    <row r="13" spans="2:14" x14ac:dyDescent="0.55000000000000004">
      <c r="B13" s="41" t="s">
        <v>21</v>
      </c>
      <c r="C13" s="39"/>
      <c r="D13" s="39"/>
      <c r="E13" s="39"/>
      <c r="F13" s="39"/>
      <c r="G13" s="39"/>
      <c r="H13" s="39"/>
      <c r="I13" s="39"/>
      <c r="J13" s="39"/>
    </row>
    <row r="40" spans="2:10" x14ac:dyDescent="0.55000000000000004">
      <c r="B40" s="41" t="s">
        <v>22</v>
      </c>
      <c r="C40" s="39"/>
      <c r="D40" s="39"/>
      <c r="E40" s="39"/>
      <c r="F40" s="39"/>
      <c r="G40" s="39"/>
      <c r="H40" s="39"/>
      <c r="I40" s="39"/>
      <c r="J40" s="39"/>
    </row>
  </sheetData>
  <mergeCells count="1">
    <mergeCell ref="F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0DC62D227E241A06A23B437F65E54" ma:contentTypeVersion="2" ma:contentTypeDescription="Create a new document." ma:contentTypeScope="" ma:versionID="17061442032aa63aaa5c83ecdcabcf8e">
  <xsd:schema xmlns:xsd="http://www.w3.org/2001/XMLSchema" xmlns:xs="http://www.w3.org/2001/XMLSchema" xmlns:p="http://schemas.microsoft.com/office/2006/metadata/properties" xmlns:ns2="248278ac-8b35-4549-bcbe-7275929347ac" targetNamespace="http://schemas.microsoft.com/office/2006/metadata/properties" ma:root="true" ma:fieldsID="d0bdb4b7f9fe8f2c661e63966651a10b" ns2:_="">
    <xsd:import namespace="248278ac-8b35-4549-bcbe-7275929347ac"/>
    <xsd:element name="properties">
      <xsd:complexType>
        <xsd:sequence>
          <xsd:element name="documentManagement">
            <xsd:complexType>
              <xsd:all>
                <xsd:element ref="ns2:Order0" minOccurs="0"/>
                <xsd:element ref="ns2:St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278ac-8b35-4549-bcbe-7275929347ac" elementFormDefault="qualified">
    <xsd:import namespace="http://schemas.microsoft.com/office/2006/documentManagement/types"/>
    <xsd:import namespace="http://schemas.microsoft.com/office/infopath/2007/PartnerControls"/>
    <xsd:element name="Order0" ma:index="8" nillable="true" ma:displayName="Order" ma:internalName="Order0">
      <xsd:simpleType>
        <xsd:restriction base="dms:Text">
          <xsd:maxLength value="255"/>
        </xsd:restriction>
      </xsd:simpleType>
    </xsd:element>
    <xsd:element name="Step" ma:index="9" nillable="true" ma:displayName="Step" ma:format="Dropdown" ma:internalName="Step">
      <xsd:simpleType>
        <xsd:restriction base="dms:Choice">
          <xsd:enumeration value="Step 1"/>
          <xsd:enumeration value="Step 2"/>
          <xsd:enumeration value="Step 3"/>
          <xsd:enumeration value="Step 4"/>
          <xsd:enumeration value="Step 5"/>
          <xsd:enumeration value="Step 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248278ac-8b35-4549-bcbe-7275929347ac">3</Order0>
    <Step xmlns="248278ac-8b35-4549-bcbe-7275929347ac">Step 5</Step>
  </documentManagement>
</p:properties>
</file>

<file path=customXml/itemProps1.xml><?xml version="1.0" encoding="utf-8"?>
<ds:datastoreItem xmlns:ds="http://schemas.openxmlformats.org/officeDocument/2006/customXml" ds:itemID="{2004CC70-7D12-4FC7-8C3D-D2056977F146}"/>
</file>

<file path=customXml/itemProps2.xml><?xml version="1.0" encoding="utf-8"?>
<ds:datastoreItem xmlns:ds="http://schemas.openxmlformats.org/officeDocument/2006/customXml" ds:itemID="{E3E1EEEE-D56C-4C03-846D-AE8743CB0455}"/>
</file>

<file path=customXml/itemProps3.xml><?xml version="1.0" encoding="utf-8"?>
<ds:datastoreItem xmlns:ds="http://schemas.openxmlformats.org/officeDocument/2006/customXml" ds:itemID="{877F08A8-03AF-4806-9D91-330C991959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Process</vt:lpstr>
      <vt:lpstr>GenAssumptions</vt:lpstr>
      <vt:lpstr>Totals</vt:lpstr>
      <vt:lpstr>DSD</vt:lpstr>
      <vt:lpstr>HAfs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2019.07.11 Orphan register</dc:title>
  <dc:creator>Conrad Barberton</dc:creator>
  <cp:lastModifiedBy>Conrad Barberton</cp:lastModifiedBy>
  <dcterms:created xsi:type="dcterms:W3CDTF">2019-07-11T09:10:22Z</dcterms:created>
  <dcterms:modified xsi:type="dcterms:W3CDTF">2019-07-12T03:07:19Z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0x010100A680DC62D227E241A06A23B437F65E54</vt:lpwstr>
  </property>
</Properties>
</file>